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nislav.drobny\Desktop\"/>
    </mc:Choice>
  </mc:AlternateContent>
  <xr:revisionPtr revIDLastSave="0" documentId="13_ncr:1_{08EE0B80-CD2D-44DC-9CBD-786050C375EE}" xr6:coauthVersionLast="47" xr6:coauthVersionMax="47" xr10:uidLastSave="{00000000-0000-0000-0000-000000000000}"/>
  <bookViews>
    <workbookView xWindow="390" yWindow="165" windowWidth="21615" windowHeight="12735" xr2:uid="{00000000-000D-0000-FFFF-FFFF00000000}"/>
  </bookViews>
  <sheets>
    <sheet name="Objednávka" sheetId="1" r:id="rId1"/>
  </sheets>
  <definedNames>
    <definedName name="_xlnm.Print_Area" localSheetId="0">Objednávka!$B$2:$L$36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1" l="1"/>
  <c r="J32" i="1"/>
  <c r="C33" i="1"/>
  <c r="C32" i="1"/>
  <c r="H25" i="1" l="1"/>
  <c r="J15" i="1"/>
  <c r="H15" i="1"/>
  <c r="N3" i="1"/>
  <c r="I25" i="1" l="1"/>
  <c r="J18" i="1"/>
  <c r="F19" i="1" l="1"/>
  <c r="H21" i="1"/>
  <c r="I21" i="1"/>
  <c r="J25" i="1"/>
  <c r="I23" i="1"/>
  <c r="G23" i="1"/>
  <c r="H23" i="1"/>
  <c r="J21" i="1" l="1"/>
  <c r="J23" i="1"/>
  <c r="J27" i="1" l="1"/>
  <c r="C31" i="1" l="1"/>
  <c r="H31" i="1" s="1"/>
</calcChain>
</file>

<file path=xl/sharedStrings.xml><?xml version="1.0" encoding="utf-8"?>
<sst xmlns="http://schemas.openxmlformats.org/spreadsheetml/2006/main" count="64" uniqueCount="52">
  <si>
    <t>Účastníci</t>
  </si>
  <si>
    <t>Doprovod</t>
  </si>
  <si>
    <t>Celkem</t>
  </si>
  <si>
    <t>Cena za ubytování</t>
  </si>
  <si>
    <t>Termín ubytování</t>
  </si>
  <si>
    <t>Od</t>
  </si>
  <si>
    <t>Do</t>
  </si>
  <si>
    <t>Dnů</t>
  </si>
  <si>
    <t>Nocí</t>
  </si>
  <si>
    <t>Osob</t>
  </si>
  <si>
    <t>Úhrada</t>
  </si>
  <si>
    <t>Záloha předem</t>
  </si>
  <si>
    <t>Termín</t>
  </si>
  <si>
    <t>Doplatek</t>
  </si>
  <si>
    <t>Částka</t>
  </si>
  <si>
    <t>Název</t>
  </si>
  <si>
    <t>Sídlo</t>
  </si>
  <si>
    <t>IČO</t>
  </si>
  <si>
    <t>Zastoupený</t>
  </si>
  <si>
    <t>Telefon</t>
  </si>
  <si>
    <t>E-mail</t>
  </si>
  <si>
    <t>CELKEM ZA POBYT</t>
  </si>
  <si>
    <t>1 noc Kč</t>
  </si>
  <si>
    <t>1 osoba na  1 noc Kč</t>
  </si>
  <si>
    <t>1 den Kč</t>
  </si>
  <si>
    <t>Dne</t>
  </si>
  <si>
    <t>Nájemce</t>
  </si>
  <si>
    <t>Faktura</t>
  </si>
  <si>
    <t xml:space="preserve">Středisko volného času Juventus, Karviná, příspěvková organizace </t>
  </si>
  <si>
    <t>Do 20 osob v budově</t>
  </si>
  <si>
    <t>Nad 20 osob v budově</t>
  </si>
  <si>
    <t>Počet ubytovaných</t>
  </si>
  <si>
    <t>OBJEDNÁVKA POBYTU V TURISTICKÉ ZÁKLADNĚ V ŘECE</t>
  </si>
  <si>
    <t>Hodina příjezdu</t>
  </si>
  <si>
    <t>Hodina odjezdu</t>
  </si>
  <si>
    <t>Bez zálohy</t>
  </si>
  <si>
    <t>Číslo účtu</t>
  </si>
  <si>
    <t>kód banky</t>
  </si>
  <si>
    <t>Hotově v  Juventusu</t>
  </si>
  <si>
    <t>Podpis nájemce, razítko</t>
  </si>
  <si>
    <t>Podpis pronajímatele, razítko</t>
  </si>
  <si>
    <t>Způsob úhrady</t>
  </si>
  <si>
    <t>V</t>
  </si>
  <si>
    <t>Turistická základna SVČ Juventus, Karviná, p.o., Řeka čp. 207, 739 55 pošta Smilovice</t>
  </si>
  <si>
    <t>U Bažantnice 1794/1, 735 06 Karviná-Nové Město | IČO: 08385891</t>
  </si>
  <si>
    <t>0100</t>
  </si>
  <si>
    <t>0300</t>
  </si>
  <si>
    <t>0600</t>
  </si>
  <si>
    <t>0710</t>
  </si>
  <si>
    <t>0800</t>
  </si>
  <si>
    <t>Kontakt: Alžběta Galaczová, tel.: 731 635 551 , e-mail: tzreka@juventus.cz</t>
  </si>
  <si>
    <r>
      <t>Podpisy</t>
    </r>
    <r>
      <rPr>
        <sz val="11"/>
        <color rgb="FFFF0000"/>
        <rFont val="Calibri"/>
        <family val="2"/>
        <charset val="238"/>
        <scheme val="minor"/>
      </rPr>
      <t xml:space="preserve">; </t>
    </r>
    <r>
      <rPr>
        <sz val="10"/>
        <color rgb="FFFF0000"/>
        <rFont val="Calibri"/>
        <family val="2"/>
        <charset val="238"/>
        <scheme val="minor"/>
      </rPr>
      <t>nájemce se seznámil s "Ubytovacím řádem TZ Řeka", "Poplatky za ubytovací služby, vyúčtováním a stornovacími podmínkami"  a "Vnitřním řádem SVČ Juventus, Karviná, p.o"</t>
    </r>
    <r>
      <rPr>
        <sz val="8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</si>
</sst>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164" formatCode="#,##0_ ;[Red]\-#,##0\ "/>
    <numFmt numFmtId="165" formatCode="h:mm;@"/>
    <numFmt numFmtId="166" formatCode="[&lt;=9999999]###\ ##\ ##;##\+###\ ###\ ###\ ###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0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 applyProtection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2" borderId="3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/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>
      <alignment horizontal="center" vertical="center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/>
    <xf numFmtId="0" fontId="11" fillId="3" borderId="0" xfId="0" applyFont="1" applyFill="1" applyAlignment="1"/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vertical="center"/>
    </xf>
    <xf numFmtId="0" fontId="0" fillId="2" borderId="18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0" fontId="0" fillId="2" borderId="19" xfId="0" applyFont="1" applyFill="1" applyBorder="1" applyAlignment="1" applyProtection="1">
      <alignment vertical="center"/>
    </xf>
    <xf numFmtId="0" fontId="0" fillId="2" borderId="20" xfId="0" applyFont="1" applyFill="1" applyBorder="1" applyAlignment="1" applyProtection="1">
      <alignment vertical="center"/>
    </xf>
    <xf numFmtId="0" fontId="0" fillId="2" borderId="21" xfId="0" applyFont="1" applyFill="1" applyBorder="1" applyAlignment="1" applyProtection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2" fontId="3" fillId="4" borderId="13" xfId="0" applyNumberFormat="1" applyFont="1" applyFill="1" applyBorder="1" applyAlignment="1">
      <alignment horizontal="right" vertical="center"/>
    </xf>
    <xf numFmtId="42" fontId="3" fillId="4" borderId="14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2" fontId="0" fillId="4" borderId="10" xfId="0" applyNumberFormat="1" applyFont="1" applyFill="1" applyBorder="1" applyAlignment="1">
      <alignment horizontal="right" vertical="center"/>
    </xf>
    <xf numFmtId="42" fontId="0" fillId="4" borderId="11" xfId="0" applyNumberFormat="1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42" fontId="0" fillId="4" borderId="13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42" fontId="0" fillId="4" borderId="12" xfId="0" applyNumberFormat="1" applyFont="1" applyFill="1" applyBorder="1" applyAlignment="1" applyProtection="1">
      <alignment horizontal="center" vertical="center"/>
    </xf>
    <xf numFmtId="42" fontId="0" fillId="4" borderId="30" xfId="0" applyNumberFormat="1" applyFont="1" applyFill="1" applyBorder="1" applyAlignment="1" applyProtection="1">
      <alignment horizontal="center" vertical="center"/>
    </xf>
    <xf numFmtId="42" fontId="0" fillId="4" borderId="13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justify" wrapText="1"/>
    </xf>
    <xf numFmtId="0" fontId="0" fillId="2" borderId="9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3" borderId="0" xfId="0" applyFont="1" applyFill="1" applyAlignment="1">
      <alignment horizontal="left"/>
    </xf>
    <xf numFmtId="14" fontId="0" fillId="0" borderId="12" xfId="0" applyNumberFormat="1" applyFont="1" applyBorder="1" applyAlignment="1" applyProtection="1">
      <alignment horizontal="center" vertical="center"/>
      <protection locked="0"/>
    </xf>
    <xf numFmtId="14" fontId="0" fillId="0" borderId="30" xfId="0" applyNumberFormat="1" applyFont="1" applyBorder="1" applyAlignment="1" applyProtection="1">
      <alignment horizontal="center" vertical="center"/>
      <protection locked="0"/>
    </xf>
    <xf numFmtId="14" fontId="0" fillId="0" borderId="13" xfId="0" applyNumberFormat="1" applyFont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 applyProtection="1">
      <alignment horizontal="center" vertical="center"/>
    </xf>
    <xf numFmtId="14" fontId="0" fillId="2" borderId="23" xfId="0" applyNumberFormat="1" applyFont="1" applyFill="1" applyBorder="1" applyAlignment="1" applyProtection="1">
      <alignment horizontal="center" vertical="center"/>
    </xf>
    <xf numFmtId="14" fontId="0" fillId="2" borderId="7" xfId="0" applyNumberFormat="1" applyFont="1" applyFill="1" applyBorder="1" applyAlignment="1" applyProtection="1">
      <alignment horizontal="center" vertical="center"/>
    </xf>
    <xf numFmtId="14" fontId="0" fillId="2" borderId="8" xfId="0" applyNumberFormat="1" applyFont="1" applyFill="1" applyBorder="1" applyAlignment="1" applyProtection="1">
      <alignment horizontal="center" vertical="center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30" xfId="0" applyNumberFormat="1" applyFont="1" applyBorder="1" applyAlignment="1" applyProtection="1">
      <alignment horizontal="center" vertical="center"/>
      <protection locked="0"/>
    </xf>
    <xf numFmtId="165" fontId="0" fillId="0" borderId="13" xfId="0" applyNumberFormat="1" applyFont="1" applyBorder="1" applyAlignment="1" applyProtection="1">
      <alignment horizontal="center" vertical="center"/>
      <protection locked="0"/>
    </xf>
    <xf numFmtId="165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16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32" xfId="0" applyBorder="1" applyProtection="1">
      <protection locked="0"/>
    </xf>
    <xf numFmtId="49" fontId="0" fillId="0" borderId="7" xfId="0" applyNumberFormat="1" applyFont="1" applyFill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49" fontId="0" fillId="0" borderId="25" xfId="0" applyNumberFormat="1" applyFont="1" applyFill="1" applyBorder="1" applyAlignment="1" applyProtection="1">
      <alignment vertical="center"/>
      <protection locked="0"/>
    </xf>
    <xf numFmtId="49" fontId="0" fillId="0" borderId="28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19707</xdr:colOff>
      <xdr:row>1</xdr:row>
      <xdr:rowOff>91966</xdr:rowOff>
    </xdr:from>
    <xdr:to>
      <xdr:col>3</xdr:col>
      <xdr:colOff>587765</xdr:colOff>
      <xdr:row>5</xdr:row>
      <xdr:rowOff>38843</xdr:rowOff>
    </xdr:to>
    <xdr:pic>
      <xdr:nvPicPr>
        <xdr:cNvPr id="3" name="Obrázek 2" descr="K:\Logo_Juventusu\Průhledné_pozadí\Logo_SVČ_CDR_Kulaté_Průhledné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33" y="224488"/>
          <a:ext cx="700580" cy="708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23</xdr:row>
          <xdr:rowOff>85725</xdr:rowOff>
        </xdr:from>
        <xdr:to>
          <xdr:col>4</xdr:col>
          <xdr:colOff>676275</xdr:colOff>
          <xdr:row>24</xdr:row>
          <xdr:rowOff>66675</xdr:rowOff>
        </xdr:to>
        <xdr:sp macro="" textlink="">
          <xdr:nvSpPr>
            <xdr:cNvPr id="1026" name="Check Box 2" descr="Zaškrtněte v případě, že budete využívat kuchyni.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3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Budeme používat kuchyni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topLeftCell="A28" zoomScale="115" zoomScaleNormal="115" workbookViewId="0">
      <selection activeCell="D35" sqref="D35:E35"/>
    </sheetView>
  </sheetViews>
  <sheetFormatPr defaultColWidth="9.140625" defaultRowHeight="20.100000000000001" customHeight="1" x14ac:dyDescent="0.25"/>
  <cols>
    <col min="1" max="1" width="2" style="1" customWidth="1"/>
    <col min="2" max="2" width="2.140625" style="3" customWidth="1"/>
    <col min="3" max="3" width="2" style="1" customWidth="1"/>
    <col min="4" max="11" width="10.7109375" style="1" customWidth="1"/>
    <col min="12" max="12" width="2.140625" style="1" customWidth="1"/>
    <col min="13" max="13" width="9.28515625" style="1" hidden="1" customWidth="1"/>
    <col min="14" max="14" width="11.85546875" style="1" hidden="1" customWidth="1"/>
    <col min="15" max="15" width="2" style="1" customWidth="1"/>
    <col min="16" max="16" width="9.140625" style="1" customWidth="1"/>
    <col min="17" max="16384" width="9.140625" style="1"/>
  </cols>
  <sheetData>
    <row r="1" spans="1:15" ht="10.5" customHeigh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x14ac:dyDescent="0.3">
      <c r="B2" s="35"/>
      <c r="C2" s="113" t="s">
        <v>32</v>
      </c>
      <c r="D2" s="113"/>
      <c r="E2" s="113"/>
      <c r="F2" s="113"/>
      <c r="G2" s="113"/>
      <c r="H2" s="113"/>
      <c r="I2" s="113"/>
      <c r="J2" s="113"/>
      <c r="K2" s="113"/>
      <c r="L2" s="113"/>
      <c r="N2" s="36" t="b">
        <v>0</v>
      </c>
    </row>
    <row r="3" spans="1:15" ht="12.95" customHeight="1" x14ac:dyDescent="0.25">
      <c r="B3" s="33"/>
      <c r="C3" s="114" t="s">
        <v>43</v>
      </c>
      <c r="D3" s="114"/>
      <c r="E3" s="114"/>
      <c r="F3" s="114"/>
      <c r="G3" s="114"/>
      <c r="H3" s="114"/>
      <c r="I3" s="114"/>
      <c r="J3" s="114"/>
      <c r="K3" s="114"/>
      <c r="L3" s="114"/>
      <c r="N3" s="1">
        <f>IF(N2=TRUE,1,0)</f>
        <v>0</v>
      </c>
    </row>
    <row r="4" spans="1:15" ht="12.95" customHeight="1" x14ac:dyDescent="0.25">
      <c r="B4" s="114" t="s">
        <v>50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5" ht="12.95" customHeight="1" x14ac:dyDescent="0.25">
      <c r="B5" s="34"/>
      <c r="C5" s="124" t="s">
        <v>28</v>
      </c>
      <c r="D5" s="124"/>
      <c r="E5" s="124"/>
      <c r="F5" s="124"/>
      <c r="G5" s="124"/>
      <c r="H5" s="124"/>
      <c r="I5" s="124"/>
      <c r="J5" s="124"/>
      <c r="K5" s="124"/>
      <c r="L5" s="124"/>
      <c r="N5" s="37" t="s">
        <v>45</v>
      </c>
    </row>
    <row r="6" spans="1:15" ht="12.95" customHeight="1" x14ac:dyDescent="0.25">
      <c r="B6" s="33"/>
      <c r="C6" s="114" t="s">
        <v>44</v>
      </c>
      <c r="D6" s="114"/>
      <c r="E6" s="114"/>
      <c r="F6" s="114"/>
      <c r="G6" s="114"/>
      <c r="H6" s="114"/>
      <c r="I6" s="114"/>
      <c r="J6" s="114"/>
      <c r="K6" s="114"/>
      <c r="L6" s="114"/>
      <c r="N6" s="37" t="s">
        <v>46</v>
      </c>
    </row>
    <row r="7" spans="1:15" ht="11.25" customHeight="1" x14ac:dyDescent="0.25">
      <c r="B7" s="2"/>
      <c r="C7" s="4" t="s">
        <v>26</v>
      </c>
      <c r="D7" s="4"/>
      <c r="E7" s="5"/>
      <c r="F7" s="5"/>
      <c r="G7" s="5"/>
      <c r="H7" s="5"/>
      <c r="I7" s="5"/>
      <c r="J7" s="5"/>
      <c r="K7" s="5"/>
      <c r="L7" s="2"/>
      <c r="N7" s="37" t="s">
        <v>47</v>
      </c>
    </row>
    <row r="8" spans="1:15" ht="20.100000000000001" customHeight="1" x14ac:dyDescent="0.25">
      <c r="B8" s="2"/>
      <c r="C8" s="14" t="s">
        <v>15</v>
      </c>
      <c r="D8" s="22"/>
      <c r="E8" s="120"/>
      <c r="F8" s="120"/>
      <c r="G8" s="120"/>
      <c r="H8" s="120"/>
      <c r="I8" s="120"/>
      <c r="J8" s="120"/>
      <c r="K8" s="121"/>
      <c r="L8" s="2"/>
      <c r="N8" s="37" t="s">
        <v>48</v>
      </c>
    </row>
    <row r="9" spans="1:15" ht="20.100000000000001" customHeight="1" x14ac:dyDescent="0.25">
      <c r="B9" s="2"/>
      <c r="C9" s="18" t="s">
        <v>16</v>
      </c>
      <c r="D9" s="25"/>
      <c r="E9" s="115"/>
      <c r="F9" s="115"/>
      <c r="G9" s="115"/>
      <c r="H9" s="115"/>
      <c r="I9" s="115"/>
      <c r="J9" s="115"/>
      <c r="K9" s="116"/>
      <c r="L9" s="2"/>
      <c r="N9" s="37" t="s">
        <v>49</v>
      </c>
      <c r="O9" s="28"/>
    </row>
    <row r="10" spans="1:15" ht="20.100000000000001" customHeight="1" x14ac:dyDescent="0.25">
      <c r="B10" s="2"/>
      <c r="C10" s="18" t="s">
        <v>17</v>
      </c>
      <c r="D10" s="23"/>
      <c r="E10" s="122"/>
      <c r="F10" s="123"/>
      <c r="G10" s="27" t="s">
        <v>36</v>
      </c>
      <c r="H10" s="122"/>
      <c r="I10" s="123"/>
      <c r="J10" s="27" t="s">
        <v>37</v>
      </c>
      <c r="K10" s="17"/>
      <c r="L10" s="2"/>
      <c r="N10" s="37">
        <v>2010</v>
      </c>
    </row>
    <row r="11" spans="1:15" ht="20.100000000000001" customHeight="1" x14ac:dyDescent="0.25">
      <c r="B11" s="2"/>
      <c r="C11" s="18" t="s">
        <v>18</v>
      </c>
      <c r="D11" s="25"/>
      <c r="E11" s="115"/>
      <c r="F11" s="115"/>
      <c r="G11" s="115"/>
      <c r="H11" s="115"/>
      <c r="I11" s="115"/>
      <c r="J11" s="115"/>
      <c r="K11" s="116"/>
      <c r="L11" s="2"/>
      <c r="N11" s="37">
        <v>2020</v>
      </c>
      <c r="O11"/>
    </row>
    <row r="12" spans="1:15" ht="20.100000000000001" customHeight="1" x14ac:dyDescent="0.25">
      <c r="B12" s="2"/>
      <c r="C12" s="6" t="s">
        <v>19</v>
      </c>
      <c r="D12" s="24"/>
      <c r="E12" s="117"/>
      <c r="F12" s="117"/>
      <c r="G12" s="7" t="s">
        <v>20</v>
      </c>
      <c r="H12" s="118"/>
      <c r="I12" s="118"/>
      <c r="J12" s="118"/>
      <c r="K12" s="119"/>
      <c r="L12" s="2"/>
      <c r="N12" s="37">
        <v>2030</v>
      </c>
    </row>
    <row r="13" spans="1:15" ht="18.75" customHeight="1" x14ac:dyDescent="0.25">
      <c r="B13" s="2"/>
      <c r="C13" s="92" t="s">
        <v>4</v>
      </c>
      <c r="D13" s="92"/>
      <c r="E13" s="92"/>
      <c r="F13" s="92"/>
      <c r="G13" s="92"/>
      <c r="H13" s="92"/>
      <c r="I13" s="92"/>
      <c r="J13" s="92"/>
      <c r="K13" s="92"/>
      <c r="L13" s="2"/>
      <c r="N13" s="37">
        <v>2060</v>
      </c>
    </row>
    <row r="14" spans="1:15" ht="20.100000000000001" customHeight="1" x14ac:dyDescent="0.25">
      <c r="B14" s="2"/>
      <c r="C14" s="86" t="s">
        <v>5</v>
      </c>
      <c r="D14" s="87"/>
      <c r="E14" s="76"/>
      <c r="F14" s="76" t="s">
        <v>6</v>
      </c>
      <c r="G14" s="76"/>
      <c r="H14" s="76" t="s">
        <v>7</v>
      </c>
      <c r="I14" s="76"/>
      <c r="J14" s="76" t="s">
        <v>8</v>
      </c>
      <c r="K14" s="77"/>
      <c r="L14" s="2"/>
      <c r="N14" s="37">
        <v>2070</v>
      </c>
    </row>
    <row r="15" spans="1:15" ht="20.100000000000001" customHeight="1" x14ac:dyDescent="0.25">
      <c r="B15" s="2"/>
      <c r="C15" s="93"/>
      <c r="D15" s="94"/>
      <c r="E15" s="95"/>
      <c r="F15" s="95"/>
      <c r="G15" s="95"/>
      <c r="H15" s="96">
        <f>IF(F15=0,0,IF(C15=0,0,F15-C15+1))</f>
        <v>0</v>
      </c>
      <c r="I15" s="96"/>
      <c r="J15" s="97">
        <f>IF(F15=0,0,IF(C15=0,0,F15-C15))</f>
        <v>0</v>
      </c>
      <c r="K15" s="98"/>
      <c r="L15" s="2"/>
      <c r="N15" s="37">
        <v>2100</v>
      </c>
    </row>
    <row r="16" spans="1:15" ht="20.100000000000001" customHeight="1" x14ac:dyDescent="0.25">
      <c r="B16" s="2"/>
      <c r="C16" s="99" t="s">
        <v>33</v>
      </c>
      <c r="D16" s="100"/>
      <c r="E16" s="101"/>
      <c r="F16" s="101" t="s">
        <v>34</v>
      </c>
      <c r="G16" s="102"/>
      <c r="H16" s="107" t="s">
        <v>31</v>
      </c>
      <c r="I16" s="108"/>
      <c r="J16" s="108"/>
      <c r="K16" s="109"/>
      <c r="L16" s="2"/>
      <c r="N16" s="37">
        <v>2200</v>
      </c>
    </row>
    <row r="17" spans="2:15" ht="20.100000000000001" customHeight="1" x14ac:dyDescent="0.25">
      <c r="B17" s="2"/>
      <c r="C17" s="103"/>
      <c r="D17" s="104"/>
      <c r="E17" s="105"/>
      <c r="F17" s="105"/>
      <c r="G17" s="106"/>
      <c r="H17" s="16" t="s">
        <v>0</v>
      </c>
      <c r="I17" s="8" t="s">
        <v>1</v>
      </c>
      <c r="J17" s="110" t="s">
        <v>2</v>
      </c>
      <c r="K17" s="111"/>
      <c r="L17" s="2"/>
      <c r="N17" s="37">
        <v>2220</v>
      </c>
    </row>
    <row r="18" spans="2:15" ht="18.75" customHeight="1" x14ac:dyDescent="0.25">
      <c r="B18" s="2"/>
      <c r="C18" s="43"/>
      <c r="D18" s="43"/>
      <c r="E18" s="43"/>
      <c r="F18" s="43"/>
      <c r="G18" s="44"/>
      <c r="H18" s="9"/>
      <c r="I18" s="15"/>
      <c r="J18" s="46">
        <f>H18+I18</f>
        <v>0</v>
      </c>
      <c r="K18" s="47"/>
      <c r="L18" s="2"/>
      <c r="N18" s="37">
        <v>2240</v>
      </c>
    </row>
    <row r="19" spans="2:15" ht="18.75" customHeight="1" x14ac:dyDescent="0.25">
      <c r="B19" s="2"/>
      <c r="C19" s="4" t="s">
        <v>3</v>
      </c>
      <c r="D19" s="4"/>
      <c r="E19" s="5"/>
      <c r="F19" s="45" t="str">
        <f>IF(J18&gt;53,"POZOR! Překročena ubytovací kapacita. Je nutná domluva.","")</f>
        <v/>
      </c>
      <c r="G19" s="45"/>
      <c r="H19" s="45"/>
      <c r="I19" s="45"/>
      <c r="J19" s="45"/>
      <c r="K19" s="45"/>
      <c r="L19" s="2"/>
      <c r="N19" s="37">
        <v>2250</v>
      </c>
    </row>
    <row r="20" spans="2:15" ht="24.95" customHeight="1" x14ac:dyDescent="0.25">
      <c r="B20" s="2"/>
      <c r="C20" s="56" t="s">
        <v>29</v>
      </c>
      <c r="D20" s="57"/>
      <c r="E20" s="57"/>
      <c r="F20" s="57"/>
      <c r="G20" s="58"/>
      <c r="H20" s="10" t="s">
        <v>22</v>
      </c>
      <c r="I20" s="10" t="s">
        <v>8</v>
      </c>
      <c r="J20" s="76" t="s">
        <v>2</v>
      </c>
      <c r="K20" s="77"/>
      <c r="L20" s="2"/>
      <c r="N20" s="37">
        <v>2260</v>
      </c>
    </row>
    <row r="21" spans="2:15" ht="20.100000000000001" customHeight="1" x14ac:dyDescent="0.25">
      <c r="B21" s="2"/>
      <c r="C21" s="59"/>
      <c r="D21" s="60"/>
      <c r="E21" s="60"/>
      <c r="F21" s="60"/>
      <c r="G21" s="61"/>
      <c r="H21" s="11">
        <f>IF(J18=0,0,IF(J18&lt;=20,3200,0))</f>
        <v>0</v>
      </c>
      <c r="I21" s="12">
        <f>IF(J18&lt;=20,J15,0)</f>
        <v>0</v>
      </c>
      <c r="J21" s="74">
        <f>IF(J18=0,0,IF(J18&lt;=20,IF(I21=0,3200,H21*I21),0))</f>
        <v>0</v>
      </c>
      <c r="K21" s="75"/>
      <c r="L21" s="2"/>
      <c r="N21" s="37">
        <v>2275</v>
      </c>
    </row>
    <row r="22" spans="2:15" ht="24.95" customHeight="1" x14ac:dyDescent="0.25">
      <c r="B22" s="2"/>
      <c r="C22" s="89" t="s">
        <v>30</v>
      </c>
      <c r="D22" s="90"/>
      <c r="E22" s="91"/>
      <c r="F22" s="91"/>
      <c r="G22" s="13" t="s">
        <v>23</v>
      </c>
      <c r="H22" s="8" t="s">
        <v>9</v>
      </c>
      <c r="I22" s="8" t="s">
        <v>8</v>
      </c>
      <c r="J22" s="72" t="s">
        <v>2</v>
      </c>
      <c r="K22" s="73"/>
      <c r="L22" s="2"/>
      <c r="M22" s="1" t="s">
        <v>27</v>
      </c>
      <c r="N22" s="37">
        <v>2600</v>
      </c>
    </row>
    <row r="23" spans="2:15" ht="19.5" customHeight="1" x14ac:dyDescent="0.25">
      <c r="B23" s="2"/>
      <c r="C23" s="89"/>
      <c r="D23" s="90"/>
      <c r="E23" s="91"/>
      <c r="F23" s="91"/>
      <c r="G23" s="11">
        <f>IF(J18&lt;=20,0,160)</f>
        <v>0</v>
      </c>
      <c r="H23" s="12">
        <f>IF(J18&lt;=20,0,J18)</f>
        <v>0</v>
      </c>
      <c r="I23" s="12">
        <f>IF(J18&lt;=20,0,J15)</f>
        <v>0</v>
      </c>
      <c r="J23" s="74">
        <f>IF(J18=0,0,IF(J18&lt;=20,0,IF(I23=0,160*H23*1,G23*H23*I23)))</f>
        <v>0</v>
      </c>
      <c r="K23" s="75"/>
      <c r="L23" s="2"/>
      <c r="M23" s="20" t="s">
        <v>38</v>
      </c>
      <c r="N23" s="37">
        <v>2700</v>
      </c>
    </row>
    <row r="24" spans="2:15" ht="24.95" customHeight="1" x14ac:dyDescent="0.25">
      <c r="B24" s="2"/>
      <c r="C24" s="50"/>
      <c r="D24" s="51"/>
      <c r="E24" s="51"/>
      <c r="F24" s="51"/>
      <c r="G24" s="52"/>
      <c r="H24" s="8" t="s">
        <v>24</v>
      </c>
      <c r="I24" s="8" t="s">
        <v>7</v>
      </c>
      <c r="J24" s="72" t="s">
        <v>2</v>
      </c>
      <c r="K24" s="73"/>
      <c r="L24" s="2"/>
      <c r="M24" s="1" t="s">
        <v>35</v>
      </c>
      <c r="N24" s="37">
        <v>3030</v>
      </c>
    </row>
    <row r="25" spans="2:15" ht="20.100000000000001" customHeight="1" x14ac:dyDescent="0.25">
      <c r="B25" s="2"/>
      <c r="C25" s="53"/>
      <c r="D25" s="54"/>
      <c r="E25" s="54"/>
      <c r="F25" s="54"/>
      <c r="G25" s="55"/>
      <c r="H25" s="11">
        <f>IF(N2=TRUE,200,0)</f>
        <v>0</v>
      </c>
      <c r="I25" s="12">
        <f>H15</f>
        <v>0</v>
      </c>
      <c r="J25" s="74">
        <f>H25*I25*N3</f>
        <v>0</v>
      </c>
      <c r="K25" s="75"/>
      <c r="L25" s="2"/>
      <c r="N25" s="37">
        <v>3050</v>
      </c>
    </row>
    <row r="26" spans="2:15" ht="24.95" customHeight="1" x14ac:dyDescent="0.25">
      <c r="B26" s="2"/>
      <c r="C26" s="66" t="s">
        <v>21</v>
      </c>
      <c r="D26" s="67"/>
      <c r="E26" s="67"/>
      <c r="F26" s="67"/>
      <c r="G26" s="67"/>
      <c r="H26" s="67"/>
      <c r="I26" s="68"/>
      <c r="J26" s="62" t="s">
        <v>2</v>
      </c>
      <c r="K26" s="63"/>
      <c r="L26" s="2"/>
      <c r="N26" s="37">
        <v>3060</v>
      </c>
      <c r="O26" s="28"/>
    </row>
    <row r="27" spans="2:15" ht="20.100000000000001" customHeight="1" x14ac:dyDescent="0.25">
      <c r="B27" s="2"/>
      <c r="C27" s="69"/>
      <c r="D27" s="70"/>
      <c r="E27" s="70"/>
      <c r="F27" s="70"/>
      <c r="G27" s="70"/>
      <c r="H27" s="70"/>
      <c r="I27" s="71"/>
      <c r="J27" s="64">
        <f>SUM(J21,J23,J25)</f>
        <v>0</v>
      </c>
      <c r="K27" s="65"/>
      <c r="L27" s="2"/>
      <c r="N27" s="37">
        <v>3500</v>
      </c>
    </row>
    <row r="28" spans="2:15" ht="18.75" customHeight="1" x14ac:dyDescent="0.25">
      <c r="B28" s="2"/>
      <c r="C28" s="4" t="s">
        <v>10</v>
      </c>
      <c r="D28" s="4"/>
      <c r="E28" s="5"/>
      <c r="F28" s="5"/>
      <c r="G28" s="5"/>
      <c r="H28" s="5"/>
      <c r="I28" s="5"/>
      <c r="J28" s="5"/>
      <c r="K28" s="5"/>
      <c r="L28" s="2"/>
      <c r="N28" s="37">
        <v>4000</v>
      </c>
    </row>
    <row r="29" spans="2:15" ht="20.100000000000001" customHeight="1" x14ac:dyDescent="0.25">
      <c r="B29" s="2"/>
      <c r="C29" s="86" t="s">
        <v>11</v>
      </c>
      <c r="D29" s="87"/>
      <c r="E29" s="76"/>
      <c r="F29" s="76"/>
      <c r="G29" s="76"/>
      <c r="H29" s="76" t="s">
        <v>13</v>
      </c>
      <c r="I29" s="76"/>
      <c r="J29" s="76"/>
      <c r="K29" s="77"/>
      <c r="L29" s="2"/>
      <c r="N29" s="37">
        <v>4300</v>
      </c>
    </row>
    <row r="30" spans="2:15" ht="21.75" customHeight="1" x14ac:dyDescent="0.25">
      <c r="B30" s="2"/>
      <c r="C30" s="81" t="s">
        <v>14</v>
      </c>
      <c r="D30" s="82"/>
      <c r="E30" s="72"/>
      <c r="F30" s="19" t="s">
        <v>12</v>
      </c>
      <c r="G30" s="21" t="s">
        <v>41</v>
      </c>
      <c r="H30" s="72" t="s">
        <v>14</v>
      </c>
      <c r="I30" s="72"/>
      <c r="J30" s="19" t="s">
        <v>12</v>
      </c>
      <c r="K30" s="29" t="s">
        <v>41</v>
      </c>
      <c r="L30" s="2"/>
      <c r="N30" s="37">
        <v>5500</v>
      </c>
    </row>
    <row r="31" spans="2:15" ht="20.100000000000001" customHeight="1" x14ac:dyDescent="0.25">
      <c r="B31" s="2"/>
      <c r="C31" s="83">
        <f>IF(G31="Bez zálohy",0,ROUND(J27*20%,-2))</f>
        <v>0</v>
      </c>
      <c r="D31" s="84"/>
      <c r="E31" s="85"/>
      <c r="F31" s="38"/>
      <c r="G31" s="26" t="s">
        <v>38</v>
      </c>
      <c r="H31" s="80">
        <f>IF(G31="Bez zálohy",J27,J27-C31)</f>
        <v>0</v>
      </c>
      <c r="I31" s="80"/>
      <c r="J31" s="38"/>
      <c r="K31" s="30" t="s">
        <v>27</v>
      </c>
      <c r="L31" s="2"/>
      <c r="N31" s="37">
        <v>5800</v>
      </c>
    </row>
    <row r="32" spans="2:15" ht="18.75" customHeight="1" x14ac:dyDescent="0.3">
      <c r="B32" s="2"/>
      <c r="C32" s="40" t="str">
        <f>IF(G31="Bez zálohy","POZOR! Možnost bez zálohy pouze po předchozí domluvě.","")</f>
        <v/>
      </c>
      <c r="D32" s="39"/>
      <c r="E32" s="5"/>
      <c r="F32" s="5"/>
      <c r="G32" s="5"/>
      <c r="H32" s="5"/>
      <c r="I32" s="5"/>
      <c r="J32" s="41" t="str">
        <f>IF(G31="Bez zálohy","ANO","")</f>
        <v/>
      </c>
      <c r="K32" s="41" t="str">
        <f>IF(G31="Bez zálohy","NE","")</f>
        <v/>
      </c>
      <c r="L32" s="2"/>
      <c r="N32" s="37">
        <v>6000</v>
      </c>
    </row>
    <row r="33" spans="2:14" ht="18.75" customHeight="1" x14ac:dyDescent="0.3">
      <c r="B33" s="2"/>
      <c r="C33" s="35" t="str">
        <f>IF(G31="Bez zálohy","Možnost bez zálohy schválena vedením Juventusu -","")</f>
        <v/>
      </c>
      <c r="D33" s="39"/>
      <c r="E33" s="5"/>
      <c r="F33" s="5"/>
      <c r="G33" s="5"/>
      <c r="H33" s="5"/>
      <c r="I33" s="5"/>
      <c r="J33" s="5"/>
      <c r="K33" s="5"/>
      <c r="L33" s="2"/>
      <c r="N33" s="37">
        <v>6100</v>
      </c>
    </row>
    <row r="34" spans="2:14" ht="28.5" customHeight="1" x14ac:dyDescent="0.25">
      <c r="B34" s="42"/>
      <c r="C34" s="88" t="s">
        <v>51</v>
      </c>
      <c r="D34" s="88"/>
      <c r="E34" s="88"/>
      <c r="F34" s="88"/>
      <c r="G34" s="88"/>
      <c r="H34" s="88"/>
      <c r="I34" s="88"/>
      <c r="J34" s="88"/>
      <c r="K34" s="88"/>
      <c r="L34" s="2"/>
      <c r="N34" s="37">
        <v>6200</v>
      </c>
    </row>
    <row r="35" spans="2:14" ht="20.100000000000001" customHeight="1" x14ac:dyDescent="0.25">
      <c r="B35" s="2"/>
      <c r="C35" s="32" t="s">
        <v>42</v>
      </c>
      <c r="D35" s="78"/>
      <c r="E35" s="79"/>
      <c r="F35" s="76" t="s">
        <v>39</v>
      </c>
      <c r="G35" s="76"/>
      <c r="H35" s="76"/>
      <c r="I35" s="76" t="s">
        <v>40</v>
      </c>
      <c r="J35" s="76"/>
      <c r="K35" s="77"/>
      <c r="L35" s="2"/>
      <c r="N35" s="37">
        <v>6210</v>
      </c>
    </row>
    <row r="36" spans="2:14" ht="52.5" customHeight="1" x14ac:dyDescent="0.25">
      <c r="B36" s="2"/>
      <c r="C36" s="31" t="s">
        <v>25</v>
      </c>
      <c r="D36" s="24"/>
      <c r="E36" s="38"/>
      <c r="F36" s="48"/>
      <c r="G36" s="48"/>
      <c r="H36" s="48"/>
      <c r="I36" s="48"/>
      <c r="J36" s="48"/>
      <c r="K36" s="49"/>
      <c r="L36" s="2"/>
      <c r="N36" s="37">
        <v>6300</v>
      </c>
    </row>
    <row r="37" spans="2:14" ht="11.2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37">
        <v>6700</v>
      </c>
    </row>
    <row r="38" spans="2:14" ht="10.5" customHeight="1" x14ac:dyDescent="0.25">
      <c r="N38" s="37">
        <v>6800</v>
      </c>
    </row>
    <row r="39" spans="2:14" ht="20.100000000000001" customHeight="1" x14ac:dyDescent="0.25">
      <c r="I39" s="28"/>
      <c r="N39" s="37">
        <v>7910</v>
      </c>
    </row>
    <row r="40" spans="2:14" ht="20.100000000000001" customHeight="1" x14ac:dyDescent="0.25">
      <c r="N40" s="37">
        <v>7940</v>
      </c>
    </row>
    <row r="41" spans="2:14" ht="20.100000000000001" customHeight="1" x14ac:dyDescent="0.25">
      <c r="N41" s="37">
        <v>7950</v>
      </c>
    </row>
    <row r="42" spans="2:14" ht="20.100000000000001" customHeight="1" x14ac:dyDescent="0.25">
      <c r="N42" s="37">
        <v>7960</v>
      </c>
    </row>
    <row r="43" spans="2:14" ht="20.100000000000001" customHeight="1" x14ac:dyDescent="0.25">
      <c r="N43" s="37">
        <v>7970</v>
      </c>
    </row>
    <row r="44" spans="2:14" ht="20.100000000000001" customHeight="1" x14ac:dyDescent="0.25">
      <c r="N44" s="37">
        <v>7980</v>
      </c>
    </row>
    <row r="45" spans="2:14" ht="20.100000000000001" customHeight="1" x14ac:dyDescent="0.25">
      <c r="N45" s="37">
        <v>7990</v>
      </c>
    </row>
    <row r="46" spans="2:14" ht="20.100000000000001" customHeight="1" x14ac:dyDescent="0.25">
      <c r="N46" s="37">
        <v>8030</v>
      </c>
    </row>
    <row r="47" spans="2:14" ht="20.100000000000001" customHeight="1" x14ac:dyDescent="0.25">
      <c r="N47" s="37">
        <v>8040</v>
      </c>
    </row>
    <row r="48" spans="2:14" ht="20.100000000000001" customHeight="1" x14ac:dyDescent="0.25">
      <c r="N48" s="37">
        <v>8060</v>
      </c>
    </row>
    <row r="49" spans="14:14" ht="20.100000000000001" customHeight="1" x14ac:dyDescent="0.25">
      <c r="N49" s="37">
        <v>8090</v>
      </c>
    </row>
    <row r="50" spans="14:14" ht="20.100000000000001" customHeight="1" x14ac:dyDescent="0.25">
      <c r="N50" s="37">
        <v>8150</v>
      </c>
    </row>
    <row r="51" spans="14:14" ht="20.100000000000001" customHeight="1" x14ac:dyDescent="0.25">
      <c r="N51" s="37">
        <v>8190</v>
      </c>
    </row>
    <row r="52" spans="14:14" ht="20.100000000000001" customHeight="1" x14ac:dyDescent="0.25">
      <c r="N52" s="37">
        <v>8198</v>
      </c>
    </row>
    <row r="53" spans="14:14" ht="20.100000000000001" customHeight="1" x14ac:dyDescent="0.25">
      <c r="N53" s="37">
        <v>8199</v>
      </c>
    </row>
    <row r="54" spans="14:14" ht="20.100000000000001" customHeight="1" x14ac:dyDescent="0.25">
      <c r="N54" s="37">
        <v>8200</v>
      </c>
    </row>
    <row r="55" spans="14:14" ht="20.100000000000001" customHeight="1" x14ac:dyDescent="0.25">
      <c r="N55" s="37">
        <v>8215</v>
      </c>
    </row>
    <row r="56" spans="14:14" ht="20.100000000000001" customHeight="1" x14ac:dyDescent="0.25">
      <c r="N56" s="37">
        <v>8220</v>
      </c>
    </row>
    <row r="57" spans="14:14" ht="20.100000000000001" customHeight="1" x14ac:dyDescent="0.25">
      <c r="N57" s="37">
        <v>8225</v>
      </c>
    </row>
    <row r="58" spans="14:14" ht="20.100000000000001" customHeight="1" x14ac:dyDescent="0.25">
      <c r="N58" s="37">
        <v>8230</v>
      </c>
    </row>
    <row r="59" spans="14:14" ht="20.100000000000001" customHeight="1" x14ac:dyDescent="0.25">
      <c r="N59" s="37">
        <v>8240</v>
      </c>
    </row>
    <row r="60" spans="14:14" ht="20.100000000000001" customHeight="1" x14ac:dyDescent="0.25">
      <c r="N60" s="37">
        <v>8250</v>
      </c>
    </row>
    <row r="61" spans="14:14" ht="20.100000000000001" customHeight="1" x14ac:dyDescent="0.25">
      <c r="N61" s="37">
        <v>8255</v>
      </c>
    </row>
    <row r="62" spans="14:14" ht="20.100000000000001" customHeight="1" x14ac:dyDescent="0.25">
      <c r="N62" s="37">
        <v>8260</v>
      </c>
    </row>
    <row r="63" spans="14:14" ht="20.100000000000001" customHeight="1" x14ac:dyDescent="0.25">
      <c r="N63" s="37">
        <v>8265</v>
      </c>
    </row>
    <row r="64" spans="14:14" ht="20.100000000000001" customHeight="1" x14ac:dyDescent="0.25">
      <c r="N64" s="37">
        <v>8270</v>
      </c>
    </row>
    <row r="65" spans="14:14" ht="20.100000000000001" customHeight="1" x14ac:dyDescent="0.25">
      <c r="N65" s="37">
        <v>8272</v>
      </c>
    </row>
    <row r="66" spans="14:14" ht="20.100000000000001" customHeight="1" x14ac:dyDescent="0.25">
      <c r="N66" s="37">
        <v>8280</v>
      </c>
    </row>
    <row r="67" spans="14:14" ht="20.100000000000001" customHeight="1" x14ac:dyDescent="0.25">
      <c r="N67" s="37">
        <v>8283</v>
      </c>
    </row>
    <row r="68" spans="14:14" ht="20.100000000000001" customHeight="1" x14ac:dyDescent="0.25">
      <c r="N68" s="37">
        <v>8291</v>
      </c>
    </row>
    <row r="69" spans="14:14" ht="20.100000000000001" customHeight="1" x14ac:dyDescent="0.25">
      <c r="N69" s="37">
        <v>8292</v>
      </c>
    </row>
    <row r="70" spans="14:14" ht="20.100000000000001" customHeight="1" x14ac:dyDescent="0.25">
      <c r="N70" s="37">
        <v>8293</v>
      </c>
    </row>
    <row r="71" spans="14:14" ht="20.100000000000001" customHeight="1" x14ac:dyDescent="0.25">
      <c r="N71" s="37">
        <v>8294</v>
      </c>
    </row>
    <row r="72" spans="14:14" ht="20.100000000000001" customHeight="1" x14ac:dyDescent="0.25">
      <c r="N72" s="37">
        <v>8296</v>
      </c>
    </row>
  </sheetData>
  <sheetProtection algorithmName="SHA-512" hashValue="qldXFFBtWqbm5pVq81jf/X6zMH8QLcF76wLB5PRxqZ89CrHLRXn73hMO6udxtaiJbaJNpRE3eWA7zqnXZTglZA==" saltValue="eirYcErBZjiE7wjVKUkoaw==" spinCount="100000" sheet="1" objects="1" scenarios="1" selectLockedCells="1"/>
  <mergeCells count="55">
    <mergeCell ref="A1:O1"/>
    <mergeCell ref="C2:L2"/>
    <mergeCell ref="C3:L3"/>
    <mergeCell ref="E11:K11"/>
    <mergeCell ref="E12:F12"/>
    <mergeCell ref="H12:K12"/>
    <mergeCell ref="E8:K8"/>
    <mergeCell ref="E9:K9"/>
    <mergeCell ref="E10:F10"/>
    <mergeCell ref="H10:I10"/>
    <mergeCell ref="C5:L5"/>
    <mergeCell ref="C6:L6"/>
    <mergeCell ref="B4:L4"/>
    <mergeCell ref="C22:F23"/>
    <mergeCell ref="C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C17:E17"/>
    <mergeCell ref="F17:G17"/>
    <mergeCell ref="H16:K16"/>
    <mergeCell ref="J17:K17"/>
    <mergeCell ref="D35:E35"/>
    <mergeCell ref="H31:I31"/>
    <mergeCell ref="C30:E30"/>
    <mergeCell ref="C31:E31"/>
    <mergeCell ref="C29:G29"/>
    <mergeCell ref="F35:H35"/>
    <mergeCell ref="I35:K35"/>
    <mergeCell ref="H30:I30"/>
    <mergeCell ref="H29:K29"/>
    <mergeCell ref="C34:K34"/>
    <mergeCell ref="C18:G18"/>
    <mergeCell ref="F19:K19"/>
    <mergeCell ref="J18:K18"/>
    <mergeCell ref="F36:H36"/>
    <mergeCell ref="I36:K36"/>
    <mergeCell ref="C24:G25"/>
    <mergeCell ref="C20:G21"/>
    <mergeCell ref="J26:K26"/>
    <mergeCell ref="J27:K27"/>
    <mergeCell ref="C26:I27"/>
    <mergeCell ref="J24:K24"/>
    <mergeCell ref="J25:K25"/>
    <mergeCell ref="J20:K20"/>
    <mergeCell ref="J21:K21"/>
    <mergeCell ref="J22:K22"/>
    <mergeCell ref="J23:K23"/>
  </mergeCells>
  <conditionalFormatting sqref="J33:K33">
    <cfRule type="expression" dxfId="0" priority="1">
      <formula>$C$33&lt;&gt;""</formula>
    </cfRule>
  </conditionalFormatting>
  <dataValidations disablePrompts="1" count="8">
    <dataValidation type="whole" errorStyle="warning" allowBlank="1" showErrorMessage="1" errorTitle="Počet ubytovaných" error="Překročena kapacita ubytovaných!" sqref="J18:K18" xr:uid="{3784DE95-7DC8-43E0-BD80-D5AC024CAE6C}">
      <formula1>1</formula1>
      <formula2>60</formula2>
    </dataValidation>
    <dataValidation type="date" allowBlank="1" showErrorMessage="1" errorTitle="Vložte správný datum!" error="Zadaný údaj není platný datum!" sqref="C15:G15" xr:uid="{2C01DBD6-D23E-421C-9E00-C406AFD541CE}">
      <formula1>1</formula1>
      <formula2>109575</formula2>
    </dataValidation>
    <dataValidation type="date" allowBlank="1" showErrorMessage="1" errorTitle="Neplatný datum!" error="Zadejte platný datum!" sqref="F31 J31" xr:uid="{5874741E-1D6E-4988-AD09-728D41FC263A}">
      <formula1>1</formula1>
      <formula2>109575</formula2>
    </dataValidation>
    <dataValidation type="date" allowBlank="1" showInputMessage="1" showErrorMessage="1" errorTitle="Neplatný datum!" error="Zadejte platný datum!" sqref="E36" xr:uid="{D1310A99-1444-47C3-8B58-50916BE2CF86}">
      <formula1>1</formula1>
      <formula2>109575</formula2>
    </dataValidation>
    <dataValidation type="whole" allowBlank="1" showErrorMessage="1" errorTitle="Neplatnná hodnota!" error="Údaj může být pouze celé číslo!" sqref="H18:I18" xr:uid="{B683BC82-13EC-411C-8D00-2C396B4112C1}">
      <formula1>0</formula1>
      <formula2>100</formula2>
    </dataValidation>
    <dataValidation type="list" allowBlank="1" showErrorMessage="1" errorTitle="Chyba" error="Vyberte jednu z nabízených možností." sqref="G31" xr:uid="{00000000-0002-0000-0000-000000000000}">
      <formula1>$M$22:$M$24</formula1>
    </dataValidation>
    <dataValidation type="list" allowBlank="1" showErrorMessage="1" errorTitle="Chyba" error="Vyberte jednu z nabízených možností." sqref="K31" xr:uid="{85FFB0D1-6CDD-4614-B8C7-EB84F1782E35}">
      <formula1>$M$22:$M$23</formula1>
    </dataValidation>
    <dataValidation type="list" allowBlank="1" showInputMessage="1" showErrorMessage="1" sqref="K10" xr:uid="{00000000-0002-0000-0000-000002000000}">
      <formula1>$N$5:$N$72</formula1>
    </dataValidation>
  </dataValidations>
  <pageMargins left="0.57999999999999996" right="0.17" top="1.04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Zaškrtněte v případě, že budete využívat kuchyni.">
                <anchor>
                  <from>
                    <xdr:col>2</xdr:col>
                    <xdr:colOff>38100</xdr:colOff>
                    <xdr:row>23</xdr:row>
                    <xdr:rowOff>85725</xdr:rowOff>
                  </from>
                  <to>
                    <xdr:col>4</xdr:col>
                    <xdr:colOff>676275</xdr:colOff>
                    <xdr:row>24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22E398D-BCEE-4377-B7A5-5CD80F95FD0C}">
            <x14:iconSet iconSet="3Symbols2" custom="1">
              <x14:cfvo type="percent">
                <xm:f>0</xm:f>
              </x14:cfvo>
              <x14:cfvo type="num">
                <xm:f>1</xm:f>
              </x14:cfvo>
              <x14:cfvo type="num">
                <xm:f>54</xm:f>
              </x14:cfvo>
              <x14:cfIcon iconSet="3Symbols" iconId="0"/>
              <x14:cfIcon iconSet="3Symbols2" iconId="2"/>
              <x14:cfIcon iconSet="3Symbols" iconId="0"/>
            </x14:iconSet>
          </x14:cfRule>
          <xm:sqref>J18:K18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Objednávka</vt:lpstr>
      <vt:lpstr>Objednávka!Oblast_tisku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Siegelstein (SVČ Klíč FM)</dc:creator>
  <cp:lastModifiedBy>Bronislav Drobny</cp:lastModifiedBy>
  <cp:lastPrinted>2020-08-27T12:01:27Z</cp:lastPrinted>
  <dcterms:created xsi:type="dcterms:W3CDTF">2018-05-21T12:20:29Z</dcterms:created>
  <dcterms:modified xsi:type="dcterms:W3CDTF">2021-06-04T10:25:59Z</dcterms:modified>
</cp:coreProperties>
</file>