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a.sladkowska\Desktop\"/>
    </mc:Choice>
  </mc:AlternateContent>
  <xr:revisionPtr revIDLastSave="0" documentId="13_ncr:1_{67A582D2-71DC-4E1B-ACB9-45604139F2DF}" xr6:coauthVersionLast="47" xr6:coauthVersionMax="47" xr10:uidLastSave="{00000000-0000-0000-0000-000000000000}"/>
  <bookViews>
    <workbookView xWindow="-120" yWindow="-120" windowWidth="29040" windowHeight="15840" xr2:uid="{D7BB74D1-83A9-44AF-ABE2-48A5007C87E8}"/>
  </bookViews>
  <sheets>
    <sheet name="Karvin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34" i="4" l="1"/>
  <c r="AI34" i="4"/>
  <c r="AG34" i="4"/>
  <c r="AE34" i="4"/>
  <c r="AC34" i="4"/>
  <c r="AA34" i="4"/>
  <c r="Y34" i="4"/>
  <c r="W34" i="4"/>
  <c r="U34" i="4"/>
  <c r="S34" i="4"/>
  <c r="Q34" i="4"/>
  <c r="O34" i="4"/>
  <c r="M34" i="4"/>
  <c r="K34" i="4"/>
  <c r="I34" i="4"/>
  <c r="AK33" i="4"/>
  <c r="AI33" i="4"/>
  <c r="AG33" i="4"/>
  <c r="AE33" i="4"/>
  <c r="AC33" i="4"/>
  <c r="AA33" i="4"/>
  <c r="Y33" i="4"/>
  <c r="W33" i="4"/>
  <c r="U33" i="4"/>
  <c r="S33" i="4"/>
  <c r="Q33" i="4"/>
  <c r="O33" i="4"/>
  <c r="M33" i="4"/>
  <c r="K33" i="4"/>
  <c r="I33" i="4"/>
  <c r="AK32" i="4"/>
  <c r="AI32" i="4"/>
  <c r="AG32" i="4"/>
  <c r="AE32" i="4"/>
  <c r="AC32" i="4"/>
  <c r="AA32" i="4"/>
  <c r="Y32" i="4"/>
  <c r="W32" i="4"/>
  <c r="U32" i="4"/>
  <c r="S32" i="4"/>
  <c r="Q32" i="4"/>
  <c r="O32" i="4"/>
  <c r="M32" i="4"/>
  <c r="K32" i="4"/>
  <c r="I32" i="4"/>
  <c r="AK31" i="4"/>
  <c r="AI31" i="4"/>
  <c r="AG31" i="4"/>
  <c r="AE31" i="4"/>
  <c r="AC31" i="4"/>
  <c r="AA31" i="4"/>
  <c r="Y31" i="4"/>
  <c r="W31" i="4"/>
  <c r="U31" i="4"/>
  <c r="S31" i="4"/>
  <c r="Q31" i="4"/>
  <c r="O31" i="4"/>
  <c r="M31" i="4"/>
  <c r="K31" i="4"/>
  <c r="I31" i="4"/>
  <c r="AK30" i="4"/>
  <c r="AI30" i="4"/>
  <c r="AG30" i="4"/>
  <c r="AE30" i="4"/>
  <c r="AC30" i="4"/>
  <c r="AA30" i="4"/>
  <c r="Y30" i="4"/>
  <c r="W30" i="4"/>
  <c r="U30" i="4"/>
  <c r="S30" i="4"/>
  <c r="Q30" i="4"/>
  <c r="O30" i="4"/>
  <c r="M30" i="4"/>
  <c r="K30" i="4"/>
  <c r="I30" i="4"/>
  <c r="AK29" i="4"/>
  <c r="AI29" i="4"/>
  <c r="AG29" i="4"/>
  <c r="AE29" i="4"/>
  <c r="AC29" i="4"/>
  <c r="AA29" i="4"/>
  <c r="Y29" i="4"/>
  <c r="W29" i="4"/>
  <c r="U29" i="4"/>
  <c r="S29" i="4"/>
  <c r="Q29" i="4"/>
  <c r="O29" i="4"/>
  <c r="M29" i="4"/>
  <c r="K29" i="4"/>
  <c r="I29" i="4"/>
  <c r="AK28" i="4"/>
  <c r="AI28" i="4"/>
  <c r="AG28" i="4"/>
  <c r="AE28" i="4"/>
  <c r="AC28" i="4"/>
  <c r="AA28" i="4"/>
  <c r="Y28" i="4"/>
  <c r="W28" i="4"/>
  <c r="U28" i="4"/>
  <c r="S28" i="4"/>
  <c r="Q28" i="4"/>
  <c r="O28" i="4"/>
  <c r="M28" i="4"/>
  <c r="K28" i="4"/>
  <c r="I28" i="4"/>
  <c r="AK27" i="4"/>
  <c r="AI27" i="4"/>
  <c r="AG27" i="4"/>
  <c r="AE27" i="4"/>
  <c r="AC27" i="4"/>
  <c r="AA27" i="4"/>
  <c r="Y27" i="4"/>
  <c r="W27" i="4"/>
  <c r="U27" i="4"/>
  <c r="S27" i="4"/>
  <c r="Q27" i="4"/>
  <c r="O27" i="4"/>
  <c r="M27" i="4"/>
  <c r="K27" i="4"/>
  <c r="I27" i="4"/>
  <c r="AK26" i="4"/>
  <c r="AI26" i="4"/>
  <c r="AG26" i="4"/>
  <c r="AE26" i="4"/>
  <c r="AC26" i="4"/>
  <c r="AA26" i="4"/>
  <c r="Y26" i="4"/>
  <c r="W26" i="4"/>
  <c r="U26" i="4"/>
  <c r="S26" i="4"/>
  <c r="Q26" i="4"/>
  <c r="O26" i="4"/>
  <c r="M26" i="4"/>
  <c r="K26" i="4"/>
  <c r="I26" i="4"/>
  <c r="AK25" i="4"/>
  <c r="AI25" i="4"/>
  <c r="AG25" i="4"/>
  <c r="AE25" i="4"/>
  <c r="AC25" i="4"/>
  <c r="AA25" i="4"/>
  <c r="Y25" i="4"/>
  <c r="W25" i="4"/>
  <c r="U25" i="4"/>
  <c r="S25" i="4"/>
  <c r="Q25" i="4"/>
  <c r="O25" i="4"/>
  <c r="M25" i="4"/>
  <c r="K25" i="4"/>
  <c r="I25" i="4"/>
  <c r="AK24" i="4"/>
  <c r="AI24" i="4"/>
  <c r="AG24" i="4"/>
  <c r="AE24" i="4"/>
  <c r="AC24" i="4"/>
  <c r="AA24" i="4"/>
  <c r="Y24" i="4"/>
  <c r="W24" i="4"/>
  <c r="U24" i="4"/>
  <c r="S24" i="4"/>
  <c r="Q24" i="4"/>
  <c r="O24" i="4"/>
  <c r="M24" i="4"/>
  <c r="K24" i="4"/>
  <c r="I24" i="4"/>
  <c r="AK23" i="4"/>
  <c r="AI23" i="4"/>
  <c r="AG23" i="4"/>
  <c r="AE23" i="4"/>
  <c r="AC23" i="4"/>
  <c r="AA23" i="4"/>
  <c r="Y23" i="4"/>
  <c r="W23" i="4"/>
  <c r="U23" i="4"/>
  <c r="S23" i="4"/>
  <c r="Q23" i="4"/>
  <c r="O23" i="4"/>
  <c r="M23" i="4"/>
  <c r="K23" i="4"/>
  <c r="I23" i="4"/>
  <c r="AK22" i="4"/>
  <c r="AI22" i="4"/>
  <c r="AG22" i="4"/>
  <c r="AE22" i="4"/>
  <c r="AC22" i="4"/>
  <c r="AA22" i="4"/>
  <c r="Y22" i="4"/>
  <c r="W22" i="4"/>
  <c r="U22" i="4"/>
  <c r="S22" i="4"/>
  <c r="Q22" i="4"/>
  <c r="O22" i="4"/>
  <c r="M22" i="4"/>
  <c r="K22" i="4"/>
  <c r="I22" i="4"/>
  <c r="AK21" i="4"/>
  <c r="AI21" i="4"/>
  <c r="AG21" i="4"/>
  <c r="AE21" i="4"/>
  <c r="AC21" i="4"/>
  <c r="AA21" i="4"/>
  <c r="Y21" i="4"/>
  <c r="W21" i="4"/>
  <c r="U21" i="4"/>
  <c r="S21" i="4"/>
  <c r="Q21" i="4"/>
  <c r="O21" i="4"/>
  <c r="M21" i="4"/>
  <c r="K21" i="4"/>
  <c r="I21" i="4"/>
  <c r="AK20" i="4"/>
  <c r="AI20" i="4"/>
  <c r="AG20" i="4"/>
  <c r="AE20" i="4"/>
  <c r="AC20" i="4"/>
  <c r="AA20" i="4"/>
  <c r="Y20" i="4"/>
  <c r="W20" i="4"/>
  <c r="U20" i="4"/>
  <c r="S20" i="4"/>
  <c r="Q20" i="4"/>
  <c r="O20" i="4"/>
  <c r="M20" i="4"/>
  <c r="K20" i="4"/>
  <c r="I20" i="4"/>
  <c r="AK19" i="4"/>
  <c r="AI19" i="4"/>
  <c r="AG19" i="4"/>
  <c r="AE19" i="4"/>
  <c r="AC19" i="4"/>
  <c r="AA19" i="4"/>
  <c r="Y19" i="4"/>
  <c r="W19" i="4"/>
  <c r="U19" i="4"/>
  <c r="S19" i="4"/>
  <c r="Q19" i="4"/>
  <c r="O19" i="4"/>
  <c r="M19" i="4"/>
  <c r="K19" i="4"/>
  <c r="I19" i="4"/>
  <c r="AK18" i="4"/>
  <c r="AI18" i="4"/>
  <c r="AG18" i="4"/>
  <c r="AE18" i="4"/>
  <c r="AC18" i="4"/>
  <c r="AA18" i="4"/>
  <c r="Y18" i="4"/>
  <c r="W18" i="4"/>
  <c r="U18" i="4"/>
  <c r="S18" i="4"/>
  <c r="Q18" i="4"/>
  <c r="O18" i="4"/>
  <c r="M18" i="4"/>
  <c r="K18" i="4"/>
  <c r="I18" i="4"/>
  <c r="AK17" i="4"/>
  <c r="AI17" i="4"/>
  <c r="AG17" i="4"/>
  <c r="AE17" i="4"/>
  <c r="AC17" i="4"/>
  <c r="AA17" i="4"/>
  <c r="Y17" i="4"/>
  <c r="W17" i="4"/>
  <c r="U17" i="4"/>
  <c r="S17" i="4"/>
  <c r="Q17" i="4"/>
  <c r="O17" i="4"/>
  <c r="M17" i="4"/>
  <c r="K17" i="4"/>
  <c r="I17" i="4"/>
  <c r="AK16" i="4"/>
  <c r="AI16" i="4"/>
  <c r="AG16" i="4"/>
  <c r="AE16" i="4"/>
  <c r="AC16" i="4"/>
  <c r="AA16" i="4"/>
  <c r="Y16" i="4"/>
  <c r="W16" i="4"/>
  <c r="U16" i="4"/>
  <c r="S16" i="4"/>
  <c r="Q16" i="4"/>
  <c r="O16" i="4"/>
  <c r="M16" i="4"/>
  <c r="K16" i="4"/>
  <c r="I16" i="4"/>
  <c r="AK15" i="4"/>
  <c r="AI15" i="4"/>
  <c r="AG15" i="4"/>
  <c r="AE15" i="4"/>
  <c r="AC15" i="4"/>
  <c r="AA15" i="4"/>
  <c r="Y15" i="4"/>
  <c r="W15" i="4"/>
  <c r="U15" i="4"/>
  <c r="S15" i="4"/>
  <c r="Q15" i="4"/>
  <c r="O15" i="4"/>
  <c r="M15" i="4"/>
  <c r="K15" i="4"/>
  <c r="I15" i="4"/>
  <c r="AK14" i="4"/>
  <c r="AI14" i="4"/>
  <c r="AG14" i="4"/>
  <c r="AE14" i="4"/>
  <c r="AC14" i="4"/>
  <c r="AA14" i="4"/>
  <c r="Y14" i="4"/>
  <c r="W14" i="4"/>
  <c r="U14" i="4"/>
  <c r="S14" i="4"/>
  <c r="Q14" i="4"/>
  <c r="O14" i="4"/>
  <c r="M14" i="4"/>
  <c r="K14" i="4"/>
  <c r="I14" i="4"/>
  <c r="AK13" i="4"/>
  <c r="AI13" i="4"/>
  <c r="AG13" i="4"/>
  <c r="AE13" i="4"/>
  <c r="AC13" i="4"/>
  <c r="AA13" i="4"/>
  <c r="Y13" i="4"/>
  <c r="W13" i="4"/>
  <c r="U13" i="4"/>
  <c r="S13" i="4"/>
  <c r="Q13" i="4"/>
  <c r="O13" i="4"/>
  <c r="M13" i="4"/>
  <c r="K13" i="4"/>
  <c r="I13" i="4"/>
  <c r="AK12" i="4"/>
  <c r="AI12" i="4"/>
  <c r="AG12" i="4"/>
  <c r="AE12" i="4"/>
  <c r="AC12" i="4"/>
  <c r="AA12" i="4"/>
  <c r="Y12" i="4"/>
  <c r="W12" i="4"/>
  <c r="U12" i="4"/>
  <c r="S12" i="4"/>
  <c r="Q12" i="4"/>
  <c r="O12" i="4"/>
  <c r="M12" i="4"/>
  <c r="K12" i="4"/>
  <c r="I12" i="4"/>
  <c r="AK11" i="4"/>
  <c r="AI11" i="4"/>
  <c r="AG11" i="4"/>
  <c r="AE11" i="4"/>
  <c r="AC11" i="4"/>
  <c r="AA11" i="4"/>
  <c r="Y11" i="4"/>
  <c r="W11" i="4"/>
  <c r="U11" i="4"/>
  <c r="S11" i="4"/>
  <c r="Q11" i="4"/>
  <c r="O11" i="4"/>
  <c r="M11" i="4"/>
  <c r="K11" i="4"/>
  <c r="I11" i="4"/>
  <c r="AK10" i="4"/>
  <c r="AI10" i="4"/>
  <c r="AG10" i="4"/>
  <c r="AE10" i="4"/>
  <c r="AC10" i="4"/>
  <c r="AA10" i="4"/>
  <c r="Y10" i="4"/>
  <c r="W10" i="4"/>
  <c r="U10" i="4"/>
  <c r="S10" i="4"/>
  <c r="Q10" i="4"/>
  <c r="O10" i="4"/>
  <c r="M10" i="4"/>
  <c r="K10" i="4"/>
  <c r="I10" i="4"/>
  <c r="AK9" i="4"/>
  <c r="AI9" i="4"/>
  <c r="AG9" i="4"/>
  <c r="AE9" i="4"/>
  <c r="AC9" i="4"/>
  <c r="AA9" i="4"/>
  <c r="Y9" i="4"/>
  <c r="W9" i="4"/>
  <c r="U9" i="4"/>
  <c r="S9" i="4"/>
  <c r="Q9" i="4"/>
  <c r="O9" i="4"/>
  <c r="M9" i="4"/>
  <c r="K9" i="4"/>
  <c r="I9" i="4"/>
  <c r="AK8" i="4"/>
  <c r="AI8" i="4"/>
  <c r="AG8" i="4"/>
  <c r="AE8" i="4"/>
  <c r="AC8" i="4"/>
  <c r="AA8" i="4"/>
  <c r="Y8" i="4"/>
  <c r="W8" i="4"/>
  <c r="U8" i="4"/>
  <c r="S8" i="4"/>
  <c r="Q8" i="4"/>
  <c r="O8" i="4"/>
  <c r="M8" i="4"/>
  <c r="K8" i="4"/>
  <c r="I8" i="4"/>
  <c r="AK7" i="4"/>
  <c r="AI7" i="4"/>
  <c r="AG7" i="4"/>
  <c r="AE7" i="4"/>
  <c r="AC7" i="4"/>
  <c r="AA7" i="4"/>
  <c r="Y7" i="4"/>
  <c r="W7" i="4"/>
  <c r="U7" i="4"/>
  <c r="S7" i="4"/>
  <c r="Q7" i="4"/>
  <c r="O7" i="4"/>
  <c r="M7" i="4"/>
  <c r="K7" i="4"/>
  <c r="I7" i="4"/>
  <c r="AK6" i="4"/>
  <c r="AI6" i="4"/>
  <c r="AG6" i="4"/>
  <c r="AE6" i="4"/>
  <c r="AC6" i="4"/>
  <c r="AA6" i="4"/>
  <c r="Y6" i="4"/>
  <c r="W6" i="4"/>
  <c r="U6" i="4"/>
  <c r="S6" i="4"/>
  <c r="Q6" i="4"/>
  <c r="O6" i="4"/>
  <c r="M6" i="4"/>
  <c r="K6" i="4"/>
  <c r="I6" i="4"/>
  <c r="AK5" i="4"/>
  <c r="AI5" i="4"/>
  <c r="AG5" i="4"/>
  <c r="AE5" i="4"/>
  <c r="AC5" i="4"/>
  <c r="AA5" i="4"/>
  <c r="Y5" i="4"/>
  <c r="W5" i="4"/>
  <c r="U5" i="4"/>
  <c r="S5" i="4"/>
  <c r="Q5" i="4"/>
  <c r="O5" i="4"/>
  <c r="M5" i="4"/>
  <c r="K5" i="4"/>
  <c r="I5" i="4"/>
  <c r="AK4" i="4"/>
  <c r="AI4" i="4"/>
  <c r="AG4" i="4"/>
  <c r="AE4" i="4"/>
  <c r="AC4" i="4"/>
  <c r="AA4" i="4"/>
  <c r="Y4" i="4"/>
  <c r="W4" i="4"/>
  <c r="U4" i="4"/>
  <c r="S4" i="4"/>
  <c r="Q4" i="4"/>
  <c r="O4" i="4"/>
  <c r="M4" i="4"/>
  <c r="K4" i="4"/>
  <c r="I4" i="4"/>
  <c r="AK3" i="4"/>
  <c r="AI3" i="4"/>
  <c r="AG3" i="4"/>
  <c r="AE3" i="4"/>
  <c r="AC3" i="4"/>
  <c r="AA3" i="4"/>
  <c r="Y3" i="4"/>
  <c r="W3" i="4"/>
  <c r="U3" i="4"/>
  <c r="S3" i="4"/>
  <c r="Q3" i="4"/>
  <c r="O3" i="4"/>
  <c r="M3" i="4"/>
  <c r="K3" i="4"/>
  <c r="I3" i="4"/>
  <c r="E10" i="4" l="1"/>
  <c r="G10" i="4" s="1"/>
  <c r="E3" i="4"/>
  <c r="G3" i="4" s="1"/>
  <c r="E9" i="4"/>
  <c r="G9" i="4" s="1"/>
  <c r="E11" i="4"/>
  <c r="G11" i="4" s="1"/>
  <c r="E17" i="4"/>
  <c r="G17" i="4" s="1"/>
  <c r="E14" i="4"/>
  <c r="G14" i="4" s="1"/>
  <c r="E22" i="4"/>
  <c r="G22" i="4" s="1"/>
  <c r="E30" i="4"/>
  <c r="G30" i="4" s="1"/>
  <c r="E34" i="4"/>
  <c r="G34" i="4" s="1"/>
  <c r="E21" i="4"/>
  <c r="G21" i="4" s="1"/>
  <c r="E29" i="4"/>
  <c r="G29" i="4" s="1"/>
  <c r="E6" i="4"/>
  <c r="G6" i="4" s="1"/>
  <c r="E12" i="4"/>
  <c r="G12" i="4" s="1"/>
  <c r="E18" i="4"/>
  <c r="G18" i="4" s="1"/>
  <c r="E20" i="4"/>
  <c r="G20" i="4" s="1"/>
  <c r="E24" i="4"/>
  <c r="G24" i="4" s="1"/>
  <c r="E32" i="4"/>
  <c r="G32" i="4" s="1"/>
  <c r="E8" i="4"/>
  <c r="G8" i="4" s="1"/>
  <c r="E16" i="4"/>
  <c r="G16" i="4" s="1"/>
  <c r="E23" i="4"/>
  <c r="G23" i="4" s="1"/>
  <c r="E31" i="4"/>
  <c r="G31" i="4" s="1"/>
  <c r="E15" i="4"/>
  <c r="G15" i="4" s="1"/>
  <c r="E26" i="4"/>
  <c r="G26" i="4" s="1"/>
  <c r="E33" i="4"/>
  <c r="G33" i="4" s="1"/>
  <c r="E7" i="4"/>
  <c r="G7" i="4" s="1"/>
  <c r="E25" i="4"/>
  <c r="G25" i="4" s="1"/>
  <c r="E19" i="4"/>
  <c r="G19" i="4" s="1"/>
  <c r="E28" i="4"/>
  <c r="G28" i="4" s="1"/>
  <c r="E5" i="4"/>
  <c r="G5" i="4" s="1"/>
  <c r="E27" i="4"/>
  <c r="G27" i="4" s="1"/>
  <c r="E4" i="4"/>
  <c r="G4" i="4" s="1"/>
  <c r="E13" i="4"/>
  <c r="G13" i="4" s="1"/>
</calcChain>
</file>

<file path=xl/sharedStrings.xml><?xml version="1.0" encoding="utf-8"?>
<sst xmlns="http://schemas.openxmlformats.org/spreadsheetml/2006/main" count="186" uniqueCount="140">
  <si>
    <t>1/5</t>
  </si>
  <si>
    <t>Tereza</t>
  </si>
  <si>
    <t>SZŠ Pianeta, Trnková 280, Bohumín - Pudlov 73551</t>
  </si>
  <si>
    <t>8.</t>
  </si>
  <si>
    <t>Fajová</t>
  </si>
  <si>
    <t>Zuzana</t>
  </si>
  <si>
    <t>8.A</t>
  </si>
  <si>
    <t>Marie</t>
  </si>
  <si>
    <t>Tomáš</t>
  </si>
  <si>
    <t>Gymnázium Josefa Božka Český Těšín/Frýdecká 30</t>
  </si>
  <si>
    <t>3.TA</t>
  </si>
  <si>
    <t>Filipiak</t>
  </si>
  <si>
    <t>Alexander Victor</t>
  </si>
  <si>
    <t>Gymnázium Havířov - Studentská</t>
  </si>
  <si>
    <t>8. ročník</t>
  </si>
  <si>
    <t>Kučera</t>
  </si>
  <si>
    <t>David</t>
  </si>
  <si>
    <t>Beranová</t>
  </si>
  <si>
    <t>Gymnázium, Havířov, Komenského 2</t>
  </si>
  <si>
    <t>3.G</t>
  </si>
  <si>
    <t>Kraina</t>
  </si>
  <si>
    <t>Jindřich</t>
  </si>
  <si>
    <t>Adam</t>
  </si>
  <si>
    <t>Antonín</t>
  </si>
  <si>
    <t>Maxmilián</t>
  </si>
  <si>
    <t>Jakub</t>
  </si>
  <si>
    <t>Lucie</t>
  </si>
  <si>
    <t>8.B</t>
  </si>
  <si>
    <t>Jan</t>
  </si>
  <si>
    <t>8.C</t>
  </si>
  <si>
    <t>1/4</t>
  </si>
  <si>
    <t>Klára</t>
  </si>
  <si>
    <t>Gymnázium Karviná, Mírová 1442, Karviná - Nové Město, 735 06</t>
  </si>
  <si>
    <t>TERCIE</t>
  </si>
  <si>
    <t>Orszuliková</t>
  </si>
  <si>
    <t>Adéla</t>
  </si>
  <si>
    <t>Tercie</t>
  </si>
  <si>
    <t>Petr</t>
  </si>
  <si>
    <t>4 cm</t>
  </si>
  <si>
    <t xml:space="preserve">Základní škola a mateřská škola s polským jazykem vyučovacím Horní Suchá, p.o., Těrlická 407, 735 35 Horní Suchá  </t>
  </si>
  <si>
    <t>Skotnica</t>
  </si>
  <si>
    <t>Samuel</t>
  </si>
  <si>
    <t>zš Mladežnická, Mladežnicka 11</t>
  </si>
  <si>
    <t>Rygál</t>
  </si>
  <si>
    <t>Tercie A</t>
  </si>
  <si>
    <t>5/9</t>
  </si>
  <si>
    <t>Havířov-Město 1.máje 10a okres Karviná</t>
  </si>
  <si>
    <t>Daněk</t>
  </si>
  <si>
    <t>tercie</t>
  </si>
  <si>
    <t>Eliška</t>
  </si>
  <si>
    <t>ZS 1 Maje , Havířov 10A 1. Maje</t>
  </si>
  <si>
    <t>Horych</t>
  </si>
  <si>
    <t>Gymnázium Josefa Božka Český Těšín Frýdecká třicet</t>
  </si>
  <si>
    <t>Tercie A.</t>
  </si>
  <si>
    <t>Olszar</t>
  </si>
  <si>
    <t>Michal</t>
  </si>
  <si>
    <t>ZŠ a MŠ s polským jazykem vyučovacím Havířov-Bludovice Selská</t>
  </si>
  <si>
    <t>Brožová</t>
  </si>
  <si>
    <t>Alexandra</t>
  </si>
  <si>
    <t>60°</t>
  </si>
  <si>
    <t>-</t>
  </si>
  <si>
    <t>8. A</t>
  </si>
  <si>
    <t>Boháč</t>
  </si>
  <si>
    <t>Základní a mateřská škola Český Těšín Hrabina, p.o. Ostravská 1710, 73701 Český Těšín</t>
  </si>
  <si>
    <t>ZŠ a MŠ Bohumín Čs armády 1026</t>
  </si>
  <si>
    <t>8 B</t>
  </si>
  <si>
    <t>Klpeková</t>
  </si>
  <si>
    <t>Kulhánková</t>
  </si>
  <si>
    <t>3/5</t>
  </si>
  <si>
    <t>zš 1.máje 10A Havířov</t>
  </si>
  <si>
    <t>Bakan</t>
  </si>
  <si>
    <t>Základní škola a mateřská škola Český Těšín Hrabina, p.o. Ostravská1710 , 73701 Český Těšín</t>
  </si>
  <si>
    <t>Macurová</t>
  </si>
  <si>
    <t>Gymnázium Josefa Božka Český Těšín, Frýdecká 30</t>
  </si>
  <si>
    <t>Zagóra</t>
  </si>
  <si>
    <t>Eunika</t>
  </si>
  <si>
    <t>gymnázium, havířov, komenského 2</t>
  </si>
  <si>
    <t>Poledníková</t>
  </si>
  <si>
    <t>Amélie</t>
  </si>
  <si>
    <t>Gymnázium Karviná, Mírová 1442, Karviná - Nové Město</t>
  </si>
  <si>
    <t>Alabánová</t>
  </si>
  <si>
    <t>Valérie</t>
  </si>
  <si>
    <t>ZŠ 1. Máje, Havířov 1. Máje 10a Havířov</t>
  </si>
  <si>
    <t>Chomistek</t>
  </si>
  <si>
    <t>Gymnázium Josefa Božka</t>
  </si>
  <si>
    <t>3TA</t>
  </si>
  <si>
    <t>Kolář</t>
  </si>
  <si>
    <t>Gymnázium Josefa Božka v Českém Těšíně-Český Těšín(PSČ:737 01), Frýdecká 30</t>
  </si>
  <si>
    <t>Tercie A/8. třída</t>
  </si>
  <si>
    <t>Riedel</t>
  </si>
  <si>
    <t>Gymnázium Josefa Božka Frýdecká 30</t>
  </si>
  <si>
    <t>Huczalová</t>
  </si>
  <si>
    <t>Základní škola Havířov-Šumbark Gen. Svobody</t>
  </si>
  <si>
    <t>Karosková</t>
  </si>
  <si>
    <t>ZŠ Mládežnická, Mládežnická 11</t>
  </si>
  <si>
    <t>Sojková</t>
  </si>
  <si>
    <t>Hana</t>
  </si>
  <si>
    <t>ZŠ Rychvald Školní 1600 73532 Rychvald</t>
  </si>
  <si>
    <t>Košťálová</t>
  </si>
  <si>
    <t>ZŠ Gorkého 1 Havířov Město</t>
  </si>
  <si>
    <t xml:space="preserve">Doležajová </t>
  </si>
  <si>
    <t>Barbora</t>
  </si>
  <si>
    <t>a 9  b 25</t>
  </si>
  <si>
    <t>ZŠ a pol. jaz. vyuč. Dolní Lutyně, kopernikova 652</t>
  </si>
  <si>
    <t>Szpernolová</t>
  </si>
  <si>
    <t>Štěpánka</t>
  </si>
  <si>
    <t>Gymnázium Bohumín, Jana Palacha 794</t>
  </si>
  <si>
    <t>Hanusková</t>
  </si>
  <si>
    <t>ZŠ 1. máje 10a Havířov</t>
  </si>
  <si>
    <t>Mattauschová</t>
  </si>
  <si>
    <t>ZŠ a MŠ Bohumín, Čs armády 1026</t>
  </si>
  <si>
    <t>Křístková</t>
  </si>
  <si>
    <t>48cm2</t>
  </si>
  <si>
    <t>36cm2</t>
  </si>
  <si>
    <t>Název a adresa Tvé školy:</t>
  </si>
  <si>
    <t>Třída:</t>
  </si>
  <si>
    <t>Tvoje příjmení:</t>
  </si>
  <si>
    <t>Tvoje křestní jméno:</t>
  </si>
  <si>
    <t>ÚLOHA 1: Nejmenší přirozené číslo vyhovující zadání je:</t>
  </si>
  <si>
    <t>ÚLOHA 2: Čísla 1 až 6 budou v tabulce v tomto pořadí (zapiš čísla za sebe bez mezer a oddělovačů):</t>
  </si>
  <si>
    <t>ÚLOHA 3: Nejmenší takové čtyřciferné číslo, které může vzniknout, je:</t>
  </si>
  <si>
    <t>ÚLOHA 4: Zlomek, který vyjadřuje velikost modré části, je v základním tvaru: (zapiš jako a/b).</t>
  </si>
  <si>
    <t>ÚLOHA 5: Na obrázku je:  (trojúhelníků).</t>
  </si>
  <si>
    <t>ÚLOHA 6: Výsledek příkladu je:</t>
  </si>
  <si>
    <t>ÚLOHA 7: Obdélník může mít obvod nejvýše:  (cm).</t>
  </si>
  <si>
    <t xml:space="preserve">ÚLOHA 8: Teď je: </t>
  </si>
  <si>
    <t>ÚLOHA 9: Ve třetím řádku mřížky budou za sebou postupně tato čísla: (zapiš čísla za sebe bez mezer a oddělovačů).</t>
  </si>
  <si>
    <t>ÚLOHA 10: Za půl hodiny budou ručičky svírat úhel:  (°).</t>
  </si>
  <si>
    <t>ÚLOHA 11: Tato krychle má povrch: (cm čtverečních).</t>
  </si>
  <si>
    <t>ÚLOHA 12: Na stánku se prodává/prodávají nejméně:  (druhů/druhy zmrzliny).</t>
  </si>
  <si>
    <t>ÚLOHA 13: Brankář vítězného družstva měl úspěšnost:  (%).</t>
  </si>
  <si>
    <t>ÚLOHA 14: Nejmenší možný výsledek je:  .</t>
  </si>
  <si>
    <t>ÚLOHA 15: Kratší strana obdélníku ABCD má délku:  (cm).</t>
  </si>
  <si>
    <t>celkem</t>
  </si>
  <si>
    <t>úspěšný řešitel</t>
  </si>
  <si>
    <t>Pořadí</t>
  </si>
  <si>
    <t>1.</t>
  </si>
  <si>
    <t>2.</t>
  </si>
  <si>
    <t>3.</t>
  </si>
  <si>
    <t>VÝSLEDKY OKRESNÍ KOLO PYTHAGORIÁDY, okres Karviná, 8. 12. 2021, kategorie 8. ročníky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</si>
</sst>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CF4CE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 textRotation="90" wrapText="1"/>
    </xf>
    <xf numFmtId="0" fontId="1" fillId="2" borderId="0" xfId="0" applyFont="1" applyFill="1" applyAlignment="1">
      <alignment horizontal="center" vertical="center" textRotation="90" wrapText="1"/>
    </xf>
    <xf numFmtId="0" fontId="1" fillId="3" borderId="0" xfId="0" applyFont="1" applyFill="1" applyAlignment="1">
      <alignment horizontal="center" vertical="center" textRotation="90" wrapText="1"/>
    </xf>
    <xf numFmtId="0" fontId="1" fillId="4" borderId="0" xfId="0" applyFont="1" applyFill="1" applyAlignment="1">
      <alignment horizontal="center" vertical="center" textRotation="90" wrapText="1"/>
    </xf>
    <xf numFmtId="0" fontId="1" fillId="5" borderId="0" xfId="0" applyFont="1" applyFill="1" applyAlignment="1">
      <alignment horizontal="center" vertical="center" textRotation="90" wrapText="1"/>
    </xf>
    <xf numFmtId="0" fontId="1" fillId="6" borderId="0" xfId="0" applyFont="1" applyFill="1" applyAlignment="1">
      <alignment horizontal="center" vertical="center" textRotation="90" wrapText="1"/>
    </xf>
    <xf numFmtId="0" fontId="1" fillId="0" borderId="0" xfId="0" applyNumberFormat="1" applyFont="1" applyAlignment="1">
      <alignment horizontal="center" vertical="center" textRotation="90" wrapText="1"/>
    </xf>
    <xf numFmtId="0" fontId="0" fillId="0" borderId="0" xfId="0" applyFont="1" applyAlignment="1">
      <alignment horizontal="center" vertical="center" textRotation="90" wrapText="1"/>
    </xf>
    <xf numFmtId="0" fontId="2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left" vertical="center" textRotation="90" wrapText="1"/>
    </xf>
    <xf numFmtId="0" fontId="0" fillId="0" borderId="0" xfId="0" applyAlignment="1">
      <alignment horizontal="left"/>
    </xf>
    <xf numFmtId="0" fontId="1" fillId="0" borderId="1" xfId="0" applyFont="1" applyBorder="1" applyAlignment="1"/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1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1" fillId="7" borderId="1" xfId="0" applyFont="1" applyFill="1" applyBorder="1" applyAlignment="1"/>
    <xf numFmtId="0" fontId="1" fillId="7" borderId="1" xfId="0" applyFont="1" applyFill="1" applyBorder="1" applyAlignment="1">
      <alignment horizontal="left"/>
    </xf>
    <xf numFmtId="0" fontId="2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/>
    <xf numFmtId="0" fontId="1" fillId="8" borderId="1" xfId="0" applyFont="1" applyFill="1" applyBorder="1" applyAlignment="1">
      <alignment horizontal="left"/>
    </xf>
    <xf numFmtId="0" fontId="2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/>
    <xf numFmtId="0" fontId="1" fillId="9" borderId="1" xfId="0" applyFont="1" applyFill="1" applyBorder="1" applyAlignment="1">
      <alignment horizontal="left"/>
    </xf>
    <xf numFmtId="0" fontId="2" fillId="9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10" borderId="1" xfId="0" applyFont="1" applyFill="1" applyBorder="1" applyAlignment="1"/>
    <xf numFmtId="0" fontId="1" fillId="10" borderId="1" xfId="0" applyFont="1" applyFill="1" applyBorder="1" applyAlignment="1">
      <alignment horizontal="left"/>
    </xf>
    <xf numFmtId="0" fontId="2" fillId="10" borderId="1" xfId="0" applyFont="1" applyFill="1" applyBorder="1" applyAlignment="1">
      <alignment horizontal="center" vertical="center"/>
    </xf>
    <xf numFmtId="0" fontId="1" fillId="0" borderId="3" xfId="0" applyFont="1" applyBorder="1" applyAlignment="1"/>
    <xf numFmtId="0" fontId="1" fillId="0" borderId="3" xfId="0" applyFont="1" applyBorder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19" fontId="1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" fillId="10" borderId="2" xfId="0" applyFont="1" applyFill="1" applyBorder="1" applyAlignment="1"/>
    <xf numFmtId="0" fontId="1" fillId="10" borderId="2" xfId="0" applyFont="1" applyFill="1" applyBorder="1" applyAlignment="1">
      <alignment horizontal="left"/>
    </xf>
    <xf numFmtId="0" fontId="2" fillId="1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19" fontId="1" fillId="0" borderId="2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35</xdr:row>
          <xdr:rowOff>76200</xdr:rowOff>
        </xdr:from>
        <xdr:to>
          <xdr:col>2</xdr:col>
          <xdr:colOff>428625</xdr:colOff>
          <xdr:row>35</xdr:row>
          <xdr:rowOff>600075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CF9985B-7032-430A-A4BC-B7F5F311B9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247650</xdr:colOff>
          <xdr:row>35</xdr:row>
          <xdr:rowOff>76200</xdr:rowOff>
        </xdr:from>
        <xdr:to>
          <xdr:col>35</xdr:col>
          <xdr:colOff>85725</xdr:colOff>
          <xdr:row>35</xdr:row>
          <xdr:rowOff>600075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934A641C-F50A-4002-A0CF-48C6772BDE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238126</xdr:colOff>
          <xdr:row>35</xdr:row>
          <xdr:rowOff>76200</xdr:rowOff>
        </xdr:from>
        <xdr:to>
          <xdr:col>14</xdr:col>
          <xdr:colOff>1</xdr:colOff>
          <xdr:row>36</xdr:row>
          <xdr:rowOff>6849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216BE0CF-7E00-4557-BEC6-4720058BC0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6F6FD-7835-4163-B0C2-8FC111D3C5CF}">
  <dimension ref="A1:AK36"/>
  <sheetViews>
    <sheetView tabSelected="1" workbookViewId="0">
      <selection activeCell="AM15" sqref="AM15"/>
    </sheetView>
  </sheetViews>
  <sheetFormatPr defaultRowHeight="15" x14ac:dyDescent="0.25"/>
  <cols>
    <col min="2" max="2" width="4.85546875" style="11" customWidth="1"/>
    <col min="5" max="7" width="4" customWidth="1"/>
    <col min="8" max="8" width="7" customWidth="1"/>
    <col min="9" max="9" width="4" customWidth="1"/>
    <col min="10" max="10" width="7.140625" customWidth="1"/>
    <col min="11" max="11" width="4" customWidth="1"/>
    <col min="12" max="12" width="6.7109375" customWidth="1"/>
    <col min="13" max="21" width="4" customWidth="1"/>
    <col min="22" max="22" width="12.140625" customWidth="1"/>
    <col min="23" max="23" width="4" customWidth="1"/>
    <col min="24" max="24" width="7" customWidth="1"/>
    <col min="25" max="31" width="4" customWidth="1"/>
    <col min="32" max="32" width="6" bestFit="1" customWidth="1"/>
    <col min="33" max="37" width="4" customWidth="1"/>
  </cols>
  <sheetData>
    <row r="1" spans="1:37" ht="24.95" customHeight="1" x14ac:dyDescent="0.25">
      <c r="A1" s="31" t="s">
        <v>139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</row>
    <row r="2" spans="1:37" ht="225.6" customHeight="1" x14ac:dyDescent="0.25">
      <c r="A2" s="1" t="s">
        <v>114</v>
      </c>
      <c r="B2" s="10" t="s">
        <v>115</v>
      </c>
      <c r="C2" s="1" t="s">
        <v>116</v>
      </c>
      <c r="D2" s="1" t="s">
        <v>117</v>
      </c>
      <c r="E2" s="9" t="s">
        <v>133</v>
      </c>
      <c r="F2" s="9" t="s">
        <v>135</v>
      </c>
      <c r="G2" s="9" t="s">
        <v>134</v>
      </c>
      <c r="H2" s="2" t="s">
        <v>118</v>
      </c>
      <c r="I2" s="1"/>
      <c r="J2" s="3" t="s">
        <v>119</v>
      </c>
      <c r="K2" s="1"/>
      <c r="L2" s="2" t="s">
        <v>120</v>
      </c>
      <c r="M2" s="1"/>
      <c r="N2" s="4" t="s">
        <v>121</v>
      </c>
      <c r="O2" s="1"/>
      <c r="P2" s="1" t="s">
        <v>122</v>
      </c>
      <c r="Q2" s="1"/>
      <c r="R2" s="5" t="s">
        <v>123</v>
      </c>
      <c r="S2" s="1"/>
      <c r="T2" s="6" t="s">
        <v>124</v>
      </c>
      <c r="U2" s="1"/>
      <c r="V2" s="4" t="s">
        <v>125</v>
      </c>
      <c r="W2" s="7"/>
      <c r="X2" s="3" t="s">
        <v>126</v>
      </c>
      <c r="Y2" s="1"/>
      <c r="Z2" s="6" t="s">
        <v>127</v>
      </c>
      <c r="AA2" s="1"/>
      <c r="AB2" s="1" t="s">
        <v>128</v>
      </c>
      <c r="AC2" s="1"/>
      <c r="AD2" s="6" t="s">
        <v>129</v>
      </c>
      <c r="AE2" s="1"/>
      <c r="AF2" s="2" t="s">
        <v>130</v>
      </c>
      <c r="AG2" s="1"/>
      <c r="AH2" s="4" t="s">
        <v>131</v>
      </c>
      <c r="AI2" s="1"/>
      <c r="AJ2" s="1" t="s">
        <v>132</v>
      </c>
      <c r="AK2" s="8"/>
    </row>
    <row r="3" spans="1:37" x14ac:dyDescent="0.25">
      <c r="A3" s="21" t="s">
        <v>2</v>
      </c>
      <c r="B3" s="22" t="s">
        <v>3</v>
      </c>
      <c r="C3" s="21" t="s">
        <v>4</v>
      </c>
      <c r="D3" s="21" t="s">
        <v>5</v>
      </c>
      <c r="E3" s="23">
        <f t="shared" ref="E3:E34" si="0">I3+K3+M3+O3+Q3+S3+U3+W3+Y3+AA3+AC3+AE3+AG3+AI3+AK3</f>
        <v>13</v>
      </c>
      <c r="F3" s="23" t="s">
        <v>136</v>
      </c>
      <c r="G3" s="23" t="str">
        <f t="shared" ref="G3:G34" si="1">IF(E3&gt;9,"ÚŘ","ne")</f>
        <v>ÚŘ</v>
      </c>
      <c r="H3" s="15">
        <v>12348</v>
      </c>
      <c r="I3" s="15">
        <f t="shared" ref="I3:I34" si="2">IF(H3=10269,1,0)</f>
        <v>0</v>
      </c>
      <c r="J3" s="15">
        <v>463152</v>
      </c>
      <c r="K3" s="15">
        <f t="shared" ref="K3:K34" si="3">IF(J3=463152,1,IF(J3="4,6,3,1,5,2",1,IF(J3="4, 6, 3, 1, 5, 2",1,0)))</f>
        <v>1</v>
      </c>
      <c r="L3" s="15">
        <v>1025</v>
      </c>
      <c r="M3" s="15">
        <f t="shared" ref="M3:M34" si="4">IF(L3=5012,1,0)</f>
        <v>0</v>
      </c>
      <c r="N3" s="16" t="s">
        <v>0</v>
      </c>
      <c r="O3" s="16">
        <f t="shared" ref="O3:O34" si="5">IF(N3="1/5",1,0)</f>
        <v>1</v>
      </c>
      <c r="P3" s="15">
        <v>34</v>
      </c>
      <c r="Q3" s="15">
        <f t="shared" ref="Q3:Q34" si="6">IF(P3=34,1,0)</f>
        <v>1</v>
      </c>
      <c r="R3" s="15">
        <v>-25</v>
      </c>
      <c r="S3" s="15">
        <f t="shared" ref="S3:S34" si="7">IF(R3=-25,1,0)</f>
        <v>1</v>
      </c>
      <c r="T3" s="15">
        <v>102</v>
      </c>
      <c r="U3" s="15">
        <f t="shared" ref="U3:U34" si="8">IF(T3=102,1,0)</f>
        <v>1</v>
      </c>
      <c r="V3" s="17">
        <v>0.67013888888888884</v>
      </c>
      <c r="W3" s="18">
        <f t="shared" ref="W3:W34" si="9">IF(V3=TIMEVALUE("16:05:00"),1,0)</f>
        <v>1</v>
      </c>
      <c r="X3" s="15">
        <v>4312</v>
      </c>
      <c r="Y3" s="15">
        <f t="shared" ref="Y3:Y34" si="10">IF(X3=4312,1,IF(X3="4, 3, 1, 2",1,0))</f>
        <v>1</v>
      </c>
      <c r="Z3" s="15">
        <v>45</v>
      </c>
      <c r="AA3" s="15">
        <f t="shared" ref="AA3:AA34" si="11">IF(Z3=45,1,IF(Z3="45°",1,0))</f>
        <v>1</v>
      </c>
      <c r="AB3" s="15">
        <v>96</v>
      </c>
      <c r="AC3" s="15">
        <f t="shared" ref="AC3:AC34" si="12">IF(AB3=96,1,0)</f>
        <v>1</v>
      </c>
      <c r="AD3" s="15">
        <v>5</v>
      </c>
      <c r="AE3" s="15">
        <f t="shared" ref="AE3:AE34" si="13">IF(AD3=5,1,0)</f>
        <v>1</v>
      </c>
      <c r="AF3" s="15">
        <v>93.75</v>
      </c>
      <c r="AG3" s="15">
        <f t="shared" ref="AG3:AG34" si="14">IF(AF3=93.75,1,IF(AF3="93.75",1,0))</f>
        <v>1</v>
      </c>
      <c r="AH3" s="15">
        <v>-1</v>
      </c>
      <c r="AI3" s="15">
        <f t="shared" ref="AI3:AI34" si="15">IF(AH3=-1,1,0)</f>
        <v>1</v>
      </c>
      <c r="AJ3" s="15">
        <v>4</v>
      </c>
      <c r="AK3" s="19">
        <f t="shared" ref="AK3:AK34" si="16">IF(AJ3=4,1,IF(AJ3="4 cm",1,0))</f>
        <v>1</v>
      </c>
    </row>
    <row r="4" spans="1:37" x14ac:dyDescent="0.25">
      <c r="A4" s="24" t="s">
        <v>9</v>
      </c>
      <c r="B4" s="25" t="s">
        <v>10</v>
      </c>
      <c r="C4" s="24" t="s">
        <v>11</v>
      </c>
      <c r="D4" s="24" t="s">
        <v>12</v>
      </c>
      <c r="E4" s="26">
        <f t="shared" si="0"/>
        <v>12</v>
      </c>
      <c r="F4" s="26" t="s">
        <v>137</v>
      </c>
      <c r="G4" s="26" t="str">
        <f t="shared" si="1"/>
        <v>ÚŘ</v>
      </c>
      <c r="H4" s="15">
        <v>12456</v>
      </c>
      <c r="I4" s="15">
        <f t="shared" si="2"/>
        <v>0</v>
      </c>
      <c r="J4" s="15">
        <v>463152</v>
      </c>
      <c r="K4" s="15">
        <f t="shared" si="3"/>
        <v>1</v>
      </c>
      <c r="L4" s="15">
        <v>3801</v>
      </c>
      <c r="M4" s="15">
        <f t="shared" si="4"/>
        <v>0</v>
      </c>
      <c r="N4" s="16" t="s">
        <v>0</v>
      </c>
      <c r="O4" s="16">
        <f t="shared" si="5"/>
        <v>1</v>
      </c>
      <c r="P4" s="15">
        <v>31</v>
      </c>
      <c r="Q4" s="15">
        <f t="shared" si="6"/>
        <v>0</v>
      </c>
      <c r="R4" s="15">
        <v>-25</v>
      </c>
      <c r="S4" s="15">
        <f t="shared" si="7"/>
        <v>1</v>
      </c>
      <c r="T4" s="15">
        <v>102</v>
      </c>
      <c r="U4" s="15">
        <f t="shared" si="8"/>
        <v>1</v>
      </c>
      <c r="V4" s="17">
        <v>0.67013888888888884</v>
      </c>
      <c r="W4" s="18">
        <f t="shared" si="9"/>
        <v>1</v>
      </c>
      <c r="X4" s="15">
        <v>4312</v>
      </c>
      <c r="Y4" s="15">
        <f t="shared" si="10"/>
        <v>1</v>
      </c>
      <c r="Z4" s="15">
        <v>45</v>
      </c>
      <c r="AA4" s="15">
        <f t="shared" si="11"/>
        <v>1</v>
      </c>
      <c r="AB4" s="15">
        <v>96</v>
      </c>
      <c r="AC4" s="15">
        <f t="shared" si="12"/>
        <v>1</v>
      </c>
      <c r="AD4" s="15">
        <v>5</v>
      </c>
      <c r="AE4" s="15">
        <f t="shared" si="13"/>
        <v>1</v>
      </c>
      <c r="AF4" s="15">
        <v>93.75</v>
      </c>
      <c r="AG4" s="15">
        <f t="shared" si="14"/>
        <v>1</v>
      </c>
      <c r="AH4" s="15">
        <v>-1</v>
      </c>
      <c r="AI4" s="15">
        <f t="shared" si="15"/>
        <v>1</v>
      </c>
      <c r="AJ4" s="15">
        <v>4</v>
      </c>
      <c r="AK4" s="19">
        <f t="shared" si="16"/>
        <v>1</v>
      </c>
    </row>
    <row r="5" spans="1:37" x14ac:dyDescent="0.25">
      <c r="A5" s="24" t="s">
        <v>13</v>
      </c>
      <c r="B5" s="25" t="s">
        <v>14</v>
      </c>
      <c r="C5" s="24" t="s">
        <v>15</v>
      </c>
      <c r="D5" s="24" t="s">
        <v>8</v>
      </c>
      <c r="E5" s="26">
        <f t="shared" si="0"/>
        <v>12</v>
      </c>
      <c r="F5" s="26" t="s">
        <v>137</v>
      </c>
      <c r="G5" s="26" t="str">
        <f t="shared" si="1"/>
        <v>ÚŘ</v>
      </c>
      <c r="H5" s="15">
        <v>12348</v>
      </c>
      <c r="I5" s="15">
        <f t="shared" si="2"/>
        <v>0</v>
      </c>
      <c r="J5" s="15">
        <v>463152</v>
      </c>
      <c r="K5" s="15">
        <f t="shared" si="3"/>
        <v>1</v>
      </c>
      <c r="L5" s="15">
        <v>8502</v>
      </c>
      <c r="M5" s="15">
        <f t="shared" si="4"/>
        <v>0</v>
      </c>
      <c r="N5" s="16" t="s">
        <v>0</v>
      </c>
      <c r="O5" s="16">
        <f t="shared" si="5"/>
        <v>1</v>
      </c>
      <c r="P5" s="15">
        <v>33</v>
      </c>
      <c r="Q5" s="15">
        <f t="shared" si="6"/>
        <v>0</v>
      </c>
      <c r="R5" s="15">
        <v>-25</v>
      </c>
      <c r="S5" s="15">
        <f t="shared" si="7"/>
        <v>1</v>
      </c>
      <c r="T5" s="15">
        <v>102</v>
      </c>
      <c r="U5" s="15">
        <f t="shared" si="8"/>
        <v>1</v>
      </c>
      <c r="V5" s="17">
        <v>0.67013888888888884</v>
      </c>
      <c r="W5" s="18">
        <f t="shared" si="9"/>
        <v>1</v>
      </c>
      <c r="X5" s="15">
        <v>4312</v>
      </c>
      <c r="Y5" s="15">
        <f t="shared" si="10"/>
        <v>1</v>
      </c>
      <c r="Z5" s="15">
        <v>45</v>
      </c>
      <c r="AA5" s="15">
        <f t="shared" si="11"/>
        <v>1</v>
      </c>
      <c r="AB5" s="15">
        <v>96</v>
      </c>
      <c r="AC5" s="15">
        <f t="shared" si="12"/>
        <v>1</v>
      </c>
      <c r="AD5" s="15">
        <v>5</v>
      </c>
      <c r="AE5" s="15">
        <f t="shared" si="13"/>
        <v>1</v>
      </c>
      <c r="AF5" s="15">
        <v>93.75</v>
      </c>
      <c r="AG5" s="15">
        <f t="shared" si="14"/>
        <v>1</v>
      </c>
      <c r="AH5" s="15">
        <v>-1</v>
      </c>
      <c r="AI5" s="15">
        <f t="shared" si="15"/>
        <v>1</v>
      </c>
      <c r="AJ5" s="15">
        <v>4</v>
      </c>
      <c r="AK5" s="19">
        <f t="shared" si="16"/>
        <v>1</v>
      </c>
    </row>
    <row r="6" spans="1:37" x14ac:dyDescent="0.25">
      <c r="A6" s="24" t="s">
        <v>13</v>
      </c>
      <c r="B6" s="25" t="s">
        <v>14</v>
      </c>
      <c r="C6" s="24" t="s">
        <v>17</v>
      </c>
      <c r="D6" s="24" t="s">
        <v>7</v>
      </c>
      <c r="E6" s="26">
        <f t="shared" si="0"/>
        <v>12</v>
      </c>
      <c r="F6" s="26" t="s">
        <v>137</v>
      </c>
      <c r="G6" s="26" t="str">
        <f t="shared" si="1"/>
        <v>ÚŘ</v>
      </c>
      <c r="H6" s="15">
        <v>10342</v>
      </c>
      <c r="I6" s="15">
        <f t="shared" si="2"/>
        <v>0</v>
      </c>
      <c r="J6" s="15">
        <v>463152</v>
      </c>
      <c r="K6" s="15">
        <f t="shared" si="3"/>
        <v>1</v>
      </c>
      <c r="L6" s="15">
        <v>1238</v>
      </c>
      <c r="M6" s="15">
        <f t="shared" si="4"/>
        <v>0</v>
      </c>
      <c r="N6" s="16" t="s">
        <v>0</v>
      </c>
      <c r="O6" s="16">
        <f t="shared" si="5"/>
        <v>1</v>
      </c>
      <c r="P6" s="15">
        <v>34</v>
      </c>
      <c r="Q6" s="15">
        <f t="shared" si="6"/>
        <v>1</v>
      </c>
      <c r="R6" s="15">
        <v>-25</v>
      </c>
      <c r="S6" s="15">
        <f t="shared" si="7"/>
        <v>1</v>
      </c>
      <c r="T6" s="15">
        <v>102</v>
      </c>
      <c r="U6" s="15">
        <f t="shared" si="8"/>
        <v>1</v>
      </c>
      <c r="V6" s="17">
        <v>0.67013888888888884</v>
      </c>
      <c r="W6" s="18">
        <f t="shared" si="9"/>
        <v>1</v>
      </c>
      <c r="X6" s="15">
        <v>4312</v>
      </c>
      <c r="Y6" s="15">
        <f t="shared" si="10"/>
        <v>1</v>
      </c>
      <c r="Z6" s="15">
        <v>60</v>
      </c>
      <c r="AA6" s="15">
        <f t="shared" si="11"/>
        <v>0</v>
      </c>
      <c r="AB6" s="15">
        <v>96</v>
      </c>
      <c r="AC6" s="15">
        <f t="shared" si="12"/>
        <v>1</v>
      </c>
      <c r="AD6" s="15">
        <v>5</v>
      </c>
      <c r="AE6" s="15">
        <f t="shared" si="13"/>
        <v>1</v>
      </c>
      <c r="AF6" s="15">
        <v>93.75</v>
      </c>
      <c r="AG6" s="15">
        <f t="shared" si="14"/>
        <v>1</v>
      </c>
      <c r="AH6" s="15">
        <v>-1</v>
      </c>
      <c r="AI6" s="15">
        <f t="shared" si="15"/>
        <v>1</v>
      </c>
      <c r="AJ6" s="15">
        <v>4</v>
      </c>
      <c r="AK6" s="19">
        <f t="shared" si="16"/>
        <v>1</v>
      </c>
    </row>
    <row r="7" spans="1:37" x14ac:dyDescent="0.25">
      <c r="A7" s="24" t="s">
        <v>18</v>
      </c>
      <c r="B7" s="25" t="s">
        <v>19</v>
      </c>
      <c r="C7" s="24" t="s">
        <v>20</v>
      </c>
      <c r="D7" s="24" t="s">
        <v>21</v>
      </c>
      <c r="E7" s="26">
        <f t="shared" si="0"/>
        <v>12</v>
      </c>
      <c r="F7" s="26" t="s">
        <v>137</v>
      </c>
      <c r="G7" s="26" t="str">
        <f t="shared" si="1"/>
        <v>ÚŘ</v>
      </c>
      <c r="H7" s="15">
        <v>10269</v>
      </c>
      <c r="I7" s="15">
        <f t="shared" si="2"/>
        <v>1</v>
      </c>
      <c r="J7" s="15">
        <v>463152</v>
      </c>
      <c r="K7" s="15">
        <f t="shared" si="3"/>
        <v>1</v>
      </c>
      <c r="L7" s="15">
        <v>5012</v>
      </c>
      <c r="M7" s="15">
        <f t="shared" si="4"/>
        <v>1</v>
      </c>
      <c r="N7" s="16" t="s">
        <v>0</v>
      </c>
      <c r="O7" s="16">
        <f t="shared" si="5"/>
        <v>1</v>
      </c>
      <c r="P7" s="15">
        <v>31</v>
      </c>
      <c r="Q7" s="15">
        <f t="shared" si="6"/>
        <v>0</v>
      </c>
      <c r="R7" s="15">
        <v>-25</v>
      </c>
      <c r="S7" s="15">
        <f t="shared" si="7"/>
        <v>1</v>
      </c>
      <c r="T7" s="15">
        <v>102</v>
      </c>
      <c r="U7" s="15">
        <f t="shared" si="8"/>
        <v>1</v>
      </c>
      <c r="V7" s="17">
        <v>0.67013888888888884</v>
      </c>
      <c r="W7" s="18">
        <f t="shared" si="9"/>
        <v>1</v>
      </c>
      <c r="X7" s="15">
        <v>4312</v>
      </c>
      <c r="Y7" s="15">
        <f t="shared" si="10"/>
        <v>1</v>
      </c>
      <c r="Z7" s="15">
        <v>45</v>
      </c>
      <c r="AA7" s="15">
        <f t="shared" si="11"/>
        <v>1</v>
      </c>
      <c r="AB7" s="15">
        <v>96</v>
      </c>
      <c r="AC7" s="15">
        <f t="shared" si="12"/>
        <v>1</v>
      </c>
      <c r="AD7" s="15">
        <v>5</v>
      </c>
      <c r="AE7" s="15">
        <f t="shared" si="13"/>
        <v>1</v>
      </c>
      <c r="AF7" s="15">
        <v>96</v>
      </c>
      <c r="AG7" s="15">
        <f t="shared" si="14"/>
        <v>0</v>
      </c>
      <c r="AH7" s="15">
        <v>-1</v>
      </c>
      <c r="AI7" s="15">
        <f t="shared" si="15"/>
        <v>1</v>
      </c>
      <c r="AJ7" s="15">
        <v>3</v>
      </c>
      <c r="AK7" s="19">
        <f t="shared" si="16"/>
        <v>0</v>
      </c>
    </row>
    <row r="8" spans="1:37" x14ac:dyDescent="0.25">
      <c r="A8" s="27" t="s">
        <v>32</v>
      </c>
      <c r="B8" s="28" t="s">
        <v>33</v>
      </c>
      <c r="C8" s="27" t="s">
        <v>34</v>
      </c>
      <c r="D8" s="27" t="s">
        <v>35</v>
      </c>
      <c r="E8" s="29">
        <f t="shared" si="0"/>
        <v>11</v>
      </c>
      <c r="F8" s="29" t="s">
        <v>138</v>
      </c>
      <c r="G8" s="29" t="str">
        <f t="shared" si="1"/>
        <v>ÚŘ</v>
      </c>
      <c r="H8" s="15">
        <v>10278</v>
      </c>
      <c r="I8" s="15">
        <f t="shared" si="2"/>
        <v>0</v>
      </c>
      <c r="J8" s="15">
        <v>463152</v>
      </c>
      <c r="K8" s="15">
        <f t="shared" si="3"/>
        <v>1</v>
      </c>
      <c r="L8" s="15">
        <v>3012</v>
      </c>
      <c r="M8" s="15">
        <f t="shared" si="4"/>
        <v>0</v>
      </c>
      <c r="N8" s="16" t="s">
        <v>0</v>
      </c>
      <c r="O8" s="16">
        <f t="shared" si="5"/>
        <v>1</v>
      </c>
      <c r="P8" s="15">
        <v>34</v>
      </c>
      <c r="Q8" s="15">
        <f t="shared" si="6"/>
        <v>1</v>
      </c>
      <c r="R8" s="15">
        <v>-25</v>
      </c>
      <c r="S8" s="15">
        <f t="shared" si="7"/>
        <v>1</v>
      </c>
      <c r="T8" s="15">
        <v>102</v>
      </c>
      <c r="U8" s="15">
        <f t="shared" si="8"/>
        <v>1</v>
      </c>
      <c r="V8" s="17">
        <v>0.67013888888888884</v>
      </c>
      <c r="W8" s="18">
        <f t="shared" si="9"/>
        <v>1</v>
      </c>
      <c r="X8" s="15">
        <v>4312</v>
      </c>
      <c r="Y8" s="15">
        <f t="shared" si="10"/>
        <v>1</v>
      </c>
      <c r="Z8" s="15">
        <v>60</v>
      </c>
      <c r="AA8" s="15">
        <f t="shared" si="11"/>
        <v>0</v>
      </c>
      <c r="AB8" s="15">
        <v>96</v>
      </c>
      <c r="AC8" s="15">
        <f t="shared" si="12"/>
        <v>1</v>
      </c>
      <c r="AD8" s="15">
        <v>5</v>
      </c>
      <c r="AE8" s="15">
        <f t="shared" si="13"/>
        <v>1</v>
      </c>
      <c r="AF8" s="15">
        <v>93.8</v>
      </c>
      <c r="AG8" s="15">
        <f t="shared" si="14"/>
        <v>0</v>
      </c>
      <c r="AH8" s="15">
        <v>-1</v>
      </c>
      <c r="AI8" s="15">
        <f t="shared" si="15"/>
        <v>1</v>
      </c>
      <c r="AJ8" s="15">
        <v>4</v>
      </c>
      <c r="AK8" s="19">
        <f t="shared" si="16"/>
        <v>1</v>
      </c>
    </row>
    <row r="9" spans="1:37" x14ac:dyDescent="0.25">
      <c r="A9" s="33" t="s">
        <v>39</v>
      </c>
      <c r="B9" s="34">
        <v>8</v>
      </c>
      <c r="C9" s="33" t="s">
        <v>40</v>
      </c>
      <c r="D9" s="33" t="s">
        <v>41</v>
      </c>
      <c r="E9" s="35">
        <f t="shared" si="0"/>
        <v>10</v>
      </c>
      <c r="F9" s="35"/>
      <c r="G9" s="35" t="str">
        <f t="shared" si="1"/>
        <v>ÚŘ</v>
      </c>
      <c r="H9" s="15">
        <v>12789</v>
      </c>
      <c r="I9" s="15">
        <f t="shared" si="2"/>
        <v>0</v>
      </c>
      <c r="J9" s="15">
        <v>463152</v>
      </c>
      <c r="K9" s="15">
        <f t="shared" si="3"/>
        <v>1</v>
      </c>
      <c r="L9" s="15">
        <v>3801</v>
      </c>
      <c r="M9" s="15">
        <f t="shared" si="4"/>
        <v>0</v>
      </c>
      <c r="N9" s="16" t="s">
        <v>0</v>
      </c>
      <c r="O9" s="16">
        <f t="shared" si="5"/>
        <v>1</v>
      </c>
      <c r="P9" s="15">
        <v>34</v>
      </c>
      <c r="Q9" s="15">
        <f t="shared" si="6"/>
        <v>1</v>
      </c>
      <c r="R9" s="15">
        <v>-25</v>
      </c>
      <c r="S9" s="15">
        <f t="shared" si="7"/>
        <v>1</v>
      </c>
      <c r="T9" s="15">
        <v>102</v>
      </c>
      <c r="U9" s="15">
        <f t="shared" si="8"/>
        <v>1</v>
      </c>
      <c r="V9" s="17">
        <v>0.67013888888888884</v>
      </c>
      <c r="W9" s="18">
        <f t="shared" si="9"/>
        <v>1</v>
      </c>
      <c r="X9" s="15">
        <v>4312</v>
      </c>
      <c r="Y9" s="15">
        <f t="shared" si="10"/>
        <v>1</v>
      </c>
      <c r="Z9" s="15">
        <v>60</v>
      </c>
      <c r="AA9" s="15">
        <f t="shared" si="11"/>
        <v>0</v>
      </c>
      <c r="AB9" s="15">
        <v>96</v>
      </c>
      <c r="AC9" s="15">
        <f t="shared" si="12"/>
        <v>1</v>
      </c>
      <c r="AD9" s="15">
        <v>6</v>
      </c>
      <c r="AE9" s="15">
        <f t="shared" si="13"/>
        <v>0</v>
      </c>
      <c r="AF9" s="15">
        <v>90.1</v>
      </c>
      <c r="AG9" s="15">
        <f t="shared" si="14"/>
        <v>0</v>
      </c>
      <c r="AH9" s="15">
        <v>-1</v>
      </c>
      <c r="AI9" s="15">
        <f t="shared" si="15"/>
        <v>1</v>
      </c>
      <c r="AJ9" s="15">
        <v>4</v>
      </c>
      <c r="AK9" s="19">
        <f t="shared" si="16"/>
        <v>1</v>
      </c>
    </row>
    <row r="10" spans="1:37" ht="15.75" thickBot="1" x14ac:dyDescent="0.3">
      <c r="A10" s="44" t="s">
        <v>42</v>
      </c>
      <c r="B10" s="45" t="s">
        <v>29</v>
      </c>
      <c r="C10" s="44" t="s">
        <v>43</v>
      </c>
      <c r="D10" s="44" t="s">
        <v>16</v>
      </c>
      <c r="E10" s="46">
        <f t="shared" si="0"/>
        <v>10</v>
      </c>
      <c r="F10" s="46"/>
      <c r="G10" s="46" t="str">
        <f t="shared" si="1"/>
        <v>ÚŘ</v>
      </c>
      <c r="H10" s="47">
        <v>18027</v>
      </c>
      <c r="I10" s="47">
        <f t="shared" si="2"/>
        <v>0</v>
      </c>
      <c r="J10" s="47">
        <v>463152</v>
      </c>
      <c r="K10" s="47">
        <f t="shared" si="3"/>
        <v>1</v>
      </c>
      <c r="L10" s="47">
        <v>32058</v>
      </c>
      <c r="M10" s="47">
        <f t="shared" si="4"/>
        <v>0</v>
      </c>
      <c r="N10" s="48" t="s">
        <v>0</v>
      </c>
      <c r="O10" s="48">
        <f t="shared" si="5"/>
        <v>1</v>
      </c>
      <c r="P10" s="47">
        <v>34</v>
      </c>
      <c r="Q10" s="47">
        <f t="shared" si="6"/>
        <v>1</v>
      </c>
      <c r="R10" s="47">
        <v>-25</v>
      </c>
      <c r="S10" s="47">
        <f t="shared" si="7"/>
        <v>1</v>
      </c>
      <c r="T10" s="47">
        <v>102</v>
      </c>
      <c r="U10" s="47">
        <f t="shared" si="8"/>
        <v>1</v>
      </c>
      <c r="V10" s="49">
        <v>0.67013888888888884</v>
      </c>
      <c r="W10" s="50">
        <f t="shared" si="9"/>
        <v>1</v>
      </c>
      <c r="X10" s="47">
        <v>3412</v>
      </c>
      <c r="Y10" s="47">
        <f t="shared" si="10"/>
        <v>0</v>
      </c>
      <c r="Z10" s="47">
        <v>60</v>
      </c>
      <c r="AA10" s="47">
        <f t="shared" si="11"/>
        <v>0</v>
      </c>
      <c r="AB10" s="47">
        <v>96</v>
      </c>
      <c r="AC10" s="47">
        <f t="shared" si="12"/>
        <v>1</v>
      </c>
      <c r="AD10" s="47">
        <v>5</v>
      </c>
      <c r="AE10" s="47">
        <f t="shared" si="13"/>
        <v>1</v>
      </c>
      <c r="AF10" s="47">
        <v>93.75</v>
      </c>
      <c r="AG10" s="47">
        <f t="shared" si="14"/>
        <v>1</v>
      </c>
      <c r="AH10" s="47">
        <v>-10</v>
      </c>
      <c r="AI10" s="47">
        <f t="shared" si="15"/>
        <v>0</v>
      </c>
      <c r="AJ10" s="47">
        <v>4</v>
      </c>
      <c r="AK10" s="51">
        <f t="shared" si="16"/>
        <v>1</v>
      </c>
    </row>
    <row r="11" spans="1:37" ht="15.75" thickTop="1" x14ac:dyDescent="0.25">
      <c r="A11" s="36" t="s">
        <v>46</v>
      </c>
      <c r="B11" s="37" t="s">
        <v>6</v>
      </c>
      <c r="C11" s="36" t="s">
        <v>47</v>
      </c>
      <c r="D11" s="36" t="s">
        <v>37</v>
      </c>
      <c r="E11" s="38">
        <f t="shared" si="0"/>
        <v>9</v>
      </c>
      <c r="F11" s="38"/>
      <c r="G11" s="38" t="str">
        <f t="shared" si="1"/>
        <v>ne</v>
      </c>
      <c r="H11" s="39">
        <v>98730</v>
      </c>
      <c r="I11" s="39">
        <f t="shared" si="2"/>
        <v>0</v>
      </c>
      <c r="J11" s="39">
        <v>463152</v>
      </c>
      <c r="K11" s="39">
        <f t="shared" si="3"/>
        <v>1</v>
      </c>
      <c r="L11" s="39">
        <v>1025</v>
      </c>
      <c r="M11" s="39">
        <f t="shared" si="4"/>
        <v>0</v>
      </c>
      <c r="N11" s="40" t="s">
        <v>0</v>
      </c>
      <c r="O11" s="40">
        <f t="shared" si="5"/>
        <v>1</v>
      </c>
      <c r="P11" s="39">
        <v>33</v>
      </c>
      <c r="Q11" s="39">
        <f t="shared" si="6"/>
        <v>0</v>
      </c>
      <c r="R11" s="39">
        <v>-25</v>
      </c>
      <c r="S11" s="39">
        <f t="shared" si="7"/>
        <v>1</v>
      </c>
      <c r="T11" s="39">
        <v>290</v>
      </c>
      <c r="U11" s="39">
        <f t="shared" si="8"/>
        <v>0</v>
      </c>
      <c r="V11" s="41">
        <v>0.67013888888888884</v>
      </c>
      <c r="W11" s="42">
        <f t="shared" si="9"/>
        <v>1</v>
      </c>
      <c r="X11" s="39">
        <v>4312</v>
      </c>
      <c r="Y11" s="39">
        <f t="shared" si="10"/>
        <v>1</v>
      </c>
      <c r="Z11" s="39">
        <v>30</v>
      </c>
      <c r="AA11" s="39">
        <f t="shared" si="11"/>
        <v>0</v>
      </c>
      <c r="AB11" s="39">
        <v>96</v>
      </c>
      <c r="AC11" s="39">
        <f t="shared" si="12"/>
        <v>1</v>
      </c>
      <c r="AD11" s="39">
        <v>5</v>
      </c>
      <c r="AE11" s="39">
        <f t="shared" si="13"/>
        <v>1</v>
      </c>
      <c r="AF11" s="39">
        <v>93.75</v>
      </c>
      <c r="AG11" s="39">
        <f t="shared" si="14"/>
        <v>1</v>
      </c>
      <c r="AH11" s="39">
        <v>-1</v>
      </c>
      <c r="AI11" s="39">
        <f t="shared" si="15"/>
        <v>1</v>
      </c>
      <c r="AJ11" s="39">
        <v>12</v>
      </c>
      <c r="AK11" s="43">
        <f t="shared" si="16"/>
        <v>0</v>
      </c>
    </row>
    <row r="12" spans="1:37" x14ac:dyDescent="0.25">
      <c r="A12" s="12" t="s">
        <v>50</v>
      </c>
      <c r="B12" s="13" t="s">
        <v>6</v>
      </c>
      <c r="C12" s="12" t="s">
        <v>51</v>
      </c>
      <c r="D12" s="12" t="s">
        <v>28</v>
      </c>
      <c r="E12" s="14">
        <f t="shared" si="0"/>
        <v>9</v>
      </c>
      <c r="F12" s="14"/>
      <c r="G12" s="14" t="str">
        <f t="shared" si="1"/>
        <v>ne</v>
      </c>
      <c r="H12" s="15">
        <v>10125</v>
      </c>
      <c r="I12" s="15">
        <f t="shared" si="2"/>
        <v>0</v>
      </c>
      <c r="J12" s="15">
        <v>463152</v>
      </c>
      <c r="K12" s="15">
        <f t="shared" si="3"/>
        <v>1</v>
      </c>
      <c r="L12" s="15">
        <v>8012</v>
      </c>
      <c r="M12" s="15">
        <f t="shared" si="4"/>
        <v>0</v>
      </c>
      <c r="N12" s="16" t="s">
        <v>45</v>
      </c>
      <c r="O12" s="16">
        <f t="shared" si="5"/>
        <v>0</v>
      </c>
      <c r="P12" s="15">
        <v>32</v>
      </c>
      <c r="Q12" s="15">
        <f t="shared" si="6"/>
        <v>0</v>
      </c>
      <c r="R12" s="15">
        <v>-25</v>
      </c>
      <c r="S12" s="15">
        <f t="shared" si="7"/>
        <v>1</v>
      </c>
      <c r="T12" s="15">
        <v>102</v>
      </c>
      <c r="U12" s="15">
        <f t="shared" si="8"/>
        <v>1</v>
      </c>
      <c r="V12" s="17">
        <v>0.67013888888888884</v>
      </c>
      <c r="W12" s="18">
        <f t="shared" si="9"/>
        <v>1</v>
      </c>
      <c r="X12" s="15">
        <v>4312</v>
      </c>
      <c r="Y12" s="15">
        <f t="shared" si="10"/>
        <v>1</v>
      </c>
      <c r="Z12" s="15">
        <v>45</v>
      </c>
      <c r="AA12" s="15">
        <f t="shared" si="11"/>
        <v>1</v>
      </c>
      <c r="AB12" s="15">
        <v>96</v>
      </c>
      <c r="AC12" s="15">
        <f t="shared" si="12"/>
        <v>1</v>
      </c>
      <c r="AD12" s="15">
        <v>16</v>
      </c>
      <c r="AE12" s="15">
        <f t="shared" si="13"/>
        <v>0</v>
      </c>
      <c r="AF12" s="15">
        <v>93.75</v>
      </c>
      <c r="AG12" s="15">
        <f t="shared" si="14"/>
        <v>1</v>
      </c>
      <c r="AH12" s="15">
        <v>-11</v>
      </c>
      <c r="AI12" s="15">
        <f t="shared" si="15"/>
        <v>0</v>
      </c>
      <c r="AJ12" s="15">
        <v>4</v>
      </c>
      <c r="AK12" s="19">
        <f t="shared" si="16"/>
        <v>1</v>
      </c>
    </row>
    <row r="13" spans="1:37" x14ac:dyDescent="0.25">
      <c r="A13" s="12" t="s">
        <v>52</v>
      </c>
      <c r="B13" s="13" t="s">
        <v>53</v>
      </c>
      <c r="C13" s="12" t="s">
        <v>54</v>
      </c>
      <c r="D13" s="12" t="s">
        <v>55</v>
      </c>
      <c r="E13" s="14">
        <f t="shared" si="0"/>
        <v>9</v>
      </c>
      <c r="F13" s="14"/>
      <c r="G13" s="14" t="str">
        <f t="shared" si="1"/>
        <v>ne</v>
      </c>
      <c r="H13" s="15">
        <v>10269</v>
      </c>
      <c r="I13" s="15">
        <f t="shared" si="2"/>
        <v>1</v>
      </c>
      <c r="J13" s="15">
        <v>463152</v>
      </c>
      <c r="K13" s="15">
        <f t="shared" si="3"/>
        <v>1</v>
      </c>
      <c r="L13" s="15">
        <v>1025</v>
      </c>
      <c r="M13" s="15">
        <f t="shared" si="4"/>
        <v>0</v>
      </c>
      <c r="N13" s="16" t="s">
        <v>0</v>
      </c>
      <c r="O13" s="16">
        <f t="shared" si="5"/>
        <v>1</v>
      </c>
      <c r="P13" s="15">
        <v>31</v>
      </c>
      <c r="Q13" s="15">
        <f t="shared" si="6"/>
        <v>0</v>
      </c>
      <c r="R13" s="15">
        <v>-25</v>
      </c>
      <c r="S13" s="15">
        <f t="shared" si="7"/>
        <v>1</v>
      </c>
      <c r="T13" s="15">
        <v>102</v>
      </c>
      <c r="U13" s="15">
        <f t="shared" si="8"/>
        <v>1</v>
      </c>
      <c r="V13" s="17">
        <v>0.67013888888888884</v>
      </c>
      <c r="W13" s="18">
        <f t="shared" si="9"/>
        <v>1</v>
      </c>
      <c r="X13" s="15">
        <v>4132</v>
      </c>
      <c r="Y13" s="15">
        <f t="shared" si="10"/>
        <v>0</v>
      </c>
      <c r="Z13" s="15">
        <v>90</v>
      </c>
      <c r="AA13" s="15">
        <f t="shared" si="11"/>
        <v>0</v>
      </c>
      <c r="AB13" s="15">
        <v>4</v>
      </c>
      <c r="AC13" s="15">
        <f t="shared" si="12"/>
        <v>0</v>
      </c>
      <c r="AD13" s="15">
        <v>6</v>
      </c>
      <c r="AE13" s="15">
        <f t="shared" si="13"/>
        <v>0</v>
      </c>
      <c r="AF13" s="15">
        <v>93.75</v>
      </c>
      <c r="AG13" s="15">
        <f t="shared" si="14"/>
        <v>1</v>
      </c>
      <c r="AH13" s="15">
        <v>-1</v>
      </c>
      <c r="AI13" s="15">
        <f t="shared" si="15"/>
        <v>1</v>
      </c>
      <c r="AJ13" s="15">
        <v>4</v>
      </c>
      <c r="AK13" s="19">
        <f t="shared" si="16"/>
        <v>1</v>
      </c>
    </row>
    <row r="14" spans="1:37" x14ac:dyDescent="0.25">
      <c r="A14" s="12" t="s">
        <v>56</v>
      </c>
      <c r="B14" s="13">
        <v>8</v>
      </c>
      <c r="C14" s="12" t="s">
        <v>57</v>
      </c>
      <c r="D14" s="12" t="s">
        <v>58</v>
      </c>
      <c r="E14" s="14">
        <f t="shared" si="0"/>
        <v>9</v>
      </c>
      <c r="F14" s="14"/>
      <c r="G14" s="14" t="str">
        <f t="shared" si="1"/>
        <v>ne</v>
      </c>
      <c r="H14" s="19"/>
      <c r="I14" s="15">
        <f t="shared" si="2"/>
        <v>0</v>
      </c>
      <c r="J14" s="15">
        <v>463152</v>
      </c>
      <c r="K14" s="15">
        <f t="shared" si="3"/>
        <v>1</v>
      </c>
      <c r="L14" s="19"/>
      <c r="M14" s="15">
        <f t="shared" si="4"/>
        <v>0</v>
      </c>
      <c r="N14" s="16" t="s">
        <v>0</v>
      </c>
      <c r="O14" s="16">
        <f t="shared" si="5"/>
        <v>1</v>
      </c>
      <c r="P14" s="15">
        <v>34</v>
      </c>
      <c r="Q14" s="15">
        <f t="shared" si="6"/>
        <v>1</v>
      </c>
      <c r="R14" s="15">
        <v>-25</v>
      </c>
      <c r="S14" s="15">
        <f t="shared" si="7"/>
        <v>1</v>
      </c>
      <c r="T14" s="15">
        <v>60</v>
      </c>
      <c r="U14" s="15">
        <f t="shared" si="8"/>
        <v>0</v>
      </c>
      <c r="V14" s="17">
        <v>0.67013888888888884</v>
      </c>
      <c r="W14" s="18">
        <f t="shared" si="9"/>
        <v>1</v>
      </c>
      <c r="X14" s="15">
        <v>4312</v>
      </c>
      <c r="Y14" s="15">
        <f t="shared" si="10"/>
        <v>1</v>
      </c>
      <c r="Z14" s="15" t="s">
        <v>59</v>
      </c>
      <c r="AA14" s="15">
        <f t="shared" si="11"/>
        <v>0</v>
      </c>
      <c r="AB14" s="15">
        <v>96</v>
      </c>
      <c r="AC14" s="15">
        <f t="shared" si="12"/>
        <v>1</v>
      </c>
      <c r="AD14" s="15">
        <v>15</v>
      </c>
      <c r="AE14" s="15">
        <f t="shared" si="13"/>
        <v>0</v>
      </c>
      <c r="AF14" s="15">
        <v>98</v>
      </c>
      <c r="AG14" s="15">
        <f t="shared" si="14"/>
        <v>0</v>
      </c>
      <c r="AH14" s="15">
        <v>-1</v>
      </c>
      <c r="AI14" s="15">
        <f t="shared" si="15"/>
        <v>1</v>
      </c>
      <c r="AJ14" s="15" t="s">
        <v>38</v>
      </c>
      <c r="AK14" s="19">
        <f t="shared" si="16"/>
        <v>1</v>
      </c>
    </row>
    <row r="15" spans="1:37" x14ac:dyDescent="0.25">
      <c r="A15" s="12" t="s">
        <v>63</v>
      </c>
      <c r="B15" s="13">
        <v>8</v>
      </c>
      <c r="C15" s="12" t="s">
        <v>62</v>
      </c>
      <c r="D15" s="12" t="s">
        <v>25</v>
      </c>
      <c r="E15" s="14">
        <f t="shared" si="0"/>
        <v>8</v>
      </c>
      <c r="F15" s="14"/>
      <c r="G15" s="14" t="str">
        <f t="shared" si="1"/>
        <v>ne</v>
      </c>
      <c r="H15" s="15">
        <v>18027</v>
      </c>
      <c r="I15" s="15">
        <f t="shared" si="2"/>
        <v>0</v>
      </c>
      <c r="J15" s="15">
        <v>463152</v>
      </c>
      <c r="K15" s="15">
        <f t="shared" si="3"/>
        <v>1</v>
      </c>
      <c r="L15" s="15">
        <v>1038</v>
      </c>
      <c r="M15" s="15">
        <f t="shared" si="4"/>
        <v>0</v>
      </c>
      <c r="N15" s="16" t="s">
        <v>0</v>
      </c>
      <c r="O15" s="16">
        <f t="shared" si="5"/>
        <v>1</v>
      </c>
      <c r="P15" s="15">
        <v>33</v>
      </c>
      <c r="Q15" s="15">
        <f t="shared" si="6"/>
        <v>0</v>
      </c>
      <c r="R15" s="15">
        <v>-25</v>
      </c>
      <c r="S15" s="15">
        <f t="shared" si="7"/>
        <v>1</v>
      </c>
      <c r="T15" s="15">
        <v>102</v>
      </c>
      <c r="U15" s="15">
        <f t="shared" si="8"/>
        <v>1</v>
      </c>
      <c r="V15" s="17">
        <v>0.67013888888888884</v>
      </c>
      <c r="W15" s="18">
        <f t="shared" si="9"/>
        <v>1</v>
      </c>
      <c r="X15" s="15">
        <v>4312</v>
      </c>
      <c r="Y15" s="15">
        <f t="shared" si="10"/>
        <v>1</v>
      </c>
      <c r="Z15" s="15">
        <v>60</v>
      </c>
      <c r="AA15" s="15">
        <f t="shared" si="11"/>
        <v>0</v>
      </c>
      <c r="AB15" s="15">
        <v>64</v>
      </c>
      <c r="AC15" s="15">
        <f t="shared" si="12"/>
        <v>0</v>
      </c>
      <c r="AD15" s="15">
        <v>6</v>
      </c>
      <c r="AE15" s="15">
        <f t="shared" si="13"/>
        <v>0</v>
      </c>
      <c r="AF15" s="15">
        <v>96</v>
      </c>
      <c r="AG15" s="15">
        <f t="shared" si="14"/>
        <v>0</v>
      </c>
      <c r="AH15" s="15">
        <v>-1</v>
      </c>
      <c r="AI15" s="15">
        <f t="shared" si="15"/>
        <v>1</v>
      </c>
      <c r="AJ15" s="15">
        <v>4</v>
      </c>
      <c r="AK15" s="19">
        <f t="shared" si="16"/>
        <v>1</v>
      </c>
    </row>
    <row r="16" spans="1:37" x14ac:dyDescent="0.25">
      <c r="A16" s="12" t="s">
        <v>64</v>
      </c>
      <c r="B16" s="13" t="s">
        <v>65</v>
      </c>
      <c r="C16" s="12" t="s">
        <v>66</v>
      </c>
      <c r="D16" s="12" t="s">
        <v>31</v>
      </c>
      <c r="E16" s="14">
        <f t="shared" si="0"/>
        <v>8</v>
      </c>
      <c r="F16" s="14"/>
      <c r="G16" s="14" t="str">
        <f t="shared" si="1"/>
        <v>ne</v>
      </c>
      <c r="H16" s="15">
        <v>70362</v>
      </c>
      <c r="I16" s="15">
        <f t="shared" si="2"/>
        <v>0</v>
      </c>
      <c r="J16" s="15">
        <v>463152</v>
      </c>
      <c r="K16" s="15">
        <f t="shared" si="3"/>
        <v>1</v>
      </c>
      <c r="L16" s="15">
        <v>1111</v>
      </c>
      <c r="M16" s="15">
        <f t="shared" si="4"/>
        <v>0</v>
      </c>
      <c r="N16" s="16" t="s">
        <v>0</v>
      </c>
      <c r="O16" s="16">
        <f t="shared" si="5"/>
        <v>1</v>
      </c>
      <c r="P16" s="15">
        <v>34</v>
      </c>
      <c r="Q16" s="15">
        <f t="shared" si="6"/>
        <v>1</v>
      </c>
      <c r="R16" s="15">
        <v>25</v>
      </c>
      <c r="S16" s="15">
        <f t="shared" si="7"/>
        <v>0</v>
      </c>
      <c r="T16" s="15">
        <v>28</v>
      </c>
      <c r="U16" s="15">
        <f t="shared" si="8"/>
        <v>0</v>
      </c>
      <c r="V16" s="17">
        <v>0.67013888888888884</v>
      </c>
      <c r="W16" s="18">
        <f t="shared" si="9"/>
        <v>1</v>
      </c>
      <c r="X16" s="15">
        <v>4312</v>
      </c>
      <c r="Y16" s="15">
        <f t="shared" si="10"/>
        <v>1</v>
      </c>
      <c r="Z16" s="15">
        <v>110</v>
      </c>
      <c r="AA16" s="15">
        <f t="shared" si="11"/>
        <v>0</v>
      </c>
      <c r="AB16" s="15">
        <v>96</v>
      </c>
      <c r="AC16" s="15">
        <f t="shared" si="12"/>
        <v>1</v>
      </c>
      <c r="AD16" s="15">
        <v>5</v>
      </c>
      <c r="AE16" s="15">
        <f t="shared" si="13"/>
        <v>1</v>
      </c>
      <c r="AF16" s="15">
        <v>96</v>
      </c>
      <c r="AG16" s="15">
        <f t="shared" si="14"/>
        <v>0</v>
      </c>
      <c r="AH16" s="15">
        <v>-1</v>
      </c>
      <c r="AI16" s="15">
        <f t="shared" si="15"/>
        <v>1</v>
      </c>
      <c r="AJ16" s="15">
        <v>24</v>
      </c>
      <c r="AK16" s="19">
        <f t="shared" si="16"/>
        <v>0</v>
      </c>
    </row>
    <row r="17" spans="1:37" x14ac:dyDescent="0.25">
      <c r="A17" s="12" t="s">
        <v>18</v>
      </c>
      <c r="B17" s="13" t="s">
        <v>36</v>
      </c>
      <c r="C17" s="12" t="s">
        <v>67</v>
      </c>
      <c r="D17" s="12" t="s">
        <v>1</v>
      </c>
      <c r="E17" s="14">
        <f t="shared" si="0"/>
        <v>8</v>
      </c>
      <c r="F17" s="14"/>
      <c r="G17" s="14" t="str">
        <f t="shared" si="1"/>
        <v>ne</v>
      </c>
      <c r="H17" s="15">
        <v>12348</v>
      </c>
      <c r="I17" s="15">
        <f t="shared" si="2"/>
        <v>0</v>
      </c>
      <c r="J17" s="15">
        <v>463152</v>
      </c>
      <c r="K17" s="15">
        <f t="shared" si="3"/>
        <v>1</v>
      </c>
      <c r="L17" s="15">
        <v>1038</v>
      </c>
      <c r="M17" s="15">
        <f t="shared" si="4"/>
        <v>0</v>
      </c>
      <c r="N17" s="16" t="s">
        <v>0</v>
      </c>
      <c r="O17" s="16">
        <f t="shared" si="5"/>
        <v>1</v>
      </c>
      <c r="P17" s="15">
        <v>32</v>
      </c>
      <c r="Q17" s="15">
        <f t="shared" si="6"/>
        <v>0</v>
      </c>
      <c r="R17" s="15">
        <v>-25</v>
      </c>
      <c r="S17" s="15">
        <f t="shared" si="7"/>
        <v>1</v>
      </c>
      <c r="T17" s="15">
        <v>102</v>
      </c>
      <c r="U17" s="15">
        <f t="shared" si="8"/>
        <v>1</v>
      </c>
      <c r="V17" s="17">
        <v>0.67013888888888884</v>
      </c>
      <c r="W17" s="18">
        <f t="shared" si="9"/>
        <v>1</v>
      </c>
      <c r="X17" s="15">
        <v>4312</v>
      </c>
      <c r="Y17" s="15">
        <f t="shared" si="10"/>
        <v>1</v>
      </c>
      <c r="Z17" s="15">
        <v>45</v>
      </c>
      <c r="AA17" s="15">
        <f t="shared" si="11"/>
        <v>1</v>
      </c>
      <c r="AB17" s="15">
        <v>92</v>
      </c>
      <c r="AC17" s="15">
        <f t="shared" si="12"/>
        <v>0</v>
      </c>
      <c r="AD17" s="19"/>
      <c r="AE17" s="15">
        <f t="shared" si="13"/>
        <v>0</v>
      </c>
      <c r="AF17" s="15">
        <v>96</v>
      </c>
      <c r="AG17" s="15">
        <f t="shared" si="14"/>
        <v>0</v>
      </c>
      <c r="AH17" s="15">
        <v>-1</v>
      </c>
      <c r="AI17" s="15">
        <f t="shared" si="15"/>
        <v>1</v>
      </c>
      <c r="AJ17" s="19"/>
      <c r="AK17" s="19">
        <f t="shared" si="16"/>
        <v>0</v>
      </c>
    </row>
    <row r="18" spans="1:37" x14ac:dyDescent="0.25">
      <c r="A18" s="12" t="s">
        <v>69</v>
      </c>
      <c r="B18" s="13" t="s">
        <v>6</v>
      </c>
      <c r="C18" s="12" t="s">
        <v>70</v>
      </c>
      <c r="D18" s="12" t="s">
        <v>22</v>
      </c>
      <c r="E18" s="14">
        <f t="shared" si="0"/>
        <v>7</v>
      </c>
      <c r="F18" s="14"/>
      <c r="G18" s="14" t="str">
        <f t="shared" si="1"/>
        <v>ne</v>
      </c>
      <c r="H18" s="15">
        <v>12348</v>
      </c>
      <c r="I18" s="15">
        <f t="shared" si="2"/>
        <v>0</v>
      </c>
      <c r="J18" s="15">
        <v>463152</v>
      </c>
      <c r="K18" s="15">
        <f t="shared" si="3"/>
        <v>1</v>
      </c>
      <c r="L18" s="15">
        <v>3801</v>
      </c>
      <c r="M18" s="15">
        <f t="shared" si="4"/>
        <v>0</v>
      </c>
      <c r="N18" s="16" t="s">
        <v>0</v>
      </c>
      <c r="O18" s="16">
        <f t="shared" si="5"/>
        <v>1</v>
      </c>
      <c r="P18" s="15">
        <v>34</v>
      </c>
      <c r="Q18" s="15">
        <f t="shared" si="6"/>
        <v>1</v>
      </c>
      <c r="R18" s="15">
        <v>33</v>
      </c>
      <c r="S18" s="15">
        <f t="shared" si="7"/>
        <v>0</v>
      </c>
      <c r="T18" s="15">
        <v>60</v>
      </c>
      <c r="U18" s="15">
        <f t="shared" si="8"/>
        <v>0</v>
      </c>
      <c r="V18" s="17">
        <v>0.67013888888888884</v>
      </c>
      <c r="W18" s="18">
        <f t="shared" si="9"/>
        <v>1</v>
      </c>
      <c r="X18" s="15">
        <v>4312</v>
      </c>
      <c r="Y18" s="15">
        <f t="shared" si="10"/>
        <v>1</v>
      </c>
      <c r="Z18" s="15">
        <v>30</v>
      </c>
      <c r="AA18" s="15">
        <f t="shared" si="11"/>
        <v>0</v>
      </c>
      <c r="AB18" s="15">
        <v>96</v>
      </c>
      <c r="AC18" s="15">
        <f t="shared" si="12"/>
        <v>1</v>
      </c>
      <c r="AD18" s="15">
        <v>16</v>
      </c>
      <c r="AE18" s="15">
        <f t="shared" si="13"/>
        <v>0</v>
      </c>
      <c r="AF18" s="15">
        <v>4</v>
      </c>
      <c r="AG18" s="15">
        <f t="shared" si="14"/>
        <v>0</v>
      </c>
      <c r="AH18" s="15">
        <v>-1</v>
      </c>
      <c r="AI18" s="15">
        <f t="shared" si="15"/>
        <v>1</v>
      </c>
      <c r="AJ18" s="15">
        <v>3</v>
      </c>
      <c r="AK18" s="19">
        <f t="shared" si="16"/>
        <v>0</v>
      </c>
    </row>
    <row r="19" spans="1:37" x14ac:dyDescent="0.25">
      <c r="A19" s="12" t="s">
        <v>71</v>
      </c>
      <c r="B19" s="13">
        <v>8</v>
      </c>
      <c r="C19" s="12" t="s">
        <v>72</v>
      </c>
      <c r="D19" s="12" t="s">
        <v>1</v>
      </c>
      <c r="E19" s="14">
        <f t="shared" si="0"/>
        <v>7</v>
      </c>
      <c r="F19" s="14"/>
      <c r="G19" s="14" t="str">
        <f t="shared" si="1"/>
        <v>ne</v>
      </c>
      <c r="H19" s="15">
        <v>12456</v>
      </c>
      <c r="I19" s="15">
        <f t="shared" si="2"/>
        <v>0</v>
      </c>
      <c r="J19" s="15">
        <v>463152</v>
      </c>
      <c r="K19" s="15">
        <f t="shared" si="3"/>
        <v>1</v>
      </c>
      <c r="L19" s="15">
        <v>3012</v>
      </c>
      <c r="M19" s="15">
        <f t="shared" si="4"/>
        <v>0</v>
      </c>
      <c r="N19" s="16" t="s">
        <v>0</v>
      </c>
      <c r="O19" s="16">
        <f t="shared" si="5"/>
        <v>1</v>
      </c>
      <c r="P19" s="15">
        <v>34</v>
      </c>
      <c r="Q19" s="15">
        <f t="shared" si="6"/>
        <v>1</v>
      </c>
      <c r="R19" s="15">
        <v>-25</v>
      </c>
      <c r="S19" s="15">
        <f t="shared" si="7"/>
        <v>1</v>
      </c>
      <c r="T19" s="19"/>
      <c r="U19" s="15">
        <f t="shared" si="8"/>
        <v>0</v>
      </c>
      <c r="V19" s="17">
        <v>0.67013888888888884</v>
      </c>
      <c r="W19" s="18">
        <f t="shared" si="9"/>
        <v>1</v>
      </c>
      <c r="X19" s="15">
        <v>4312</v>
      </c>
      <c r="Y19" s="15">
        <f t="shared" si="10"/>
        <v>1</v>
      </c>
      <c r="Z19" s="15">
        <v>120</v>
      </c>
      <c r="AA19" s="15">
        <f t="shared" si="11"/>
        <v>0</v>
      </c>
      <c r="AB19" s="15">
        <v>96</v>
      </c>
      <c r="AC19" s="15">
        <f t="shared" si="12"/>
        <v>1</v>
      </c>
      <c r="AD19" s="15">
        <v>15</v>
      </c>
      <c r="AE19" s="15">
        <f t="shared" si="13"/>
        <v>0</v>
      </c>
      <c r="AF19" s="19"/>
      <c r="AG19" s="15">
        <f t="shared" si="14"/>
        <v>0</v>
      </c>
      <c r="AH19" s="15">
        <v>-11</v>
      </c>
      <c r="AI19" s="15">
        <f t="shared" si="15"/>
        <v>0</v>
      </c>
      <c r="AJ19" s="19"/>
      <c r="AK19" s="19">
        <f t="shared" si="16"/>
        <v>0</v>
      </c>
    </row>
    <row r="20" spans="1:37" x14ac:dyDescent="0.25">
      <c r="A20" s="12" t="s">
        <v>73</v>
      </c>
      <c r="B20" s="13" t="s">
        <v>48</v>
      </c>
      <c r="C20" s="12" t="s">
        <v>74</v>
      </c>
      <c r="D20" s="12" t="s">
        <v>75</v>
      </c>
      <c r="E20" s="14">
        <f t="shared" si="0"/>
        <v>7</v>
      </c>
      <c r="F20" s="14"/>
      <c r="G20" s="14" t="str">
        <f t="shared" si="1"/>
        <v>ne</v>
      </c>
      <c r="H20" s="15">
        <v>10341</v>
      </c>
      <c r="I20" s="15">
        <f t="shared" si="2"/>
        <v>0</v>
      </c>
      <c r="J20" s="15">
        <v>463152</v>
      </c>
      <c r="K20" s="15">
        <f t="shared" si="3"/>
        <v>1</v>
      </c>
      <c r="L20" s="15">
        <v>3801</v>
      </c>
      <c r="M20" s="15">
        <f t="shared" si="4"/>
        <v>0</v>
      </c>
      <c r="N20" s="16" t="s">
        <v>0</v>
      </c>
      <c r="O20" s="16">
        <f t="shared" si="5"/>
        <v>1</v>
      </c>
      <c r="P20" s="15">
        <v>32</v>
      </c>
      <c r="Q20" s="15">
        <f t="shared" si="6"/>
        <v>0</v>
      </c>
      <c r="R20" s="15">
        <v>-25</v>
      </c>
      <c r="S20" s="15">
        <f t="shared" si="7"/>
        <v>1</v>
      </c>
      <c r="T20" s="19"/>
      <c r="U20" s="15">
        <f t="shared" si="8"/>
        <v>0</v>
      </c>
      <c r="V20" s="17">
        <v>0.67013888888888884</v>
      </c>
      <c r="W20" s="18">
        <f t="shared" si="9"/>
        <v>1</v>
      </c>
      <c r="X20" s="15">
        <v>4312</v>
      </c>
      <c r="Y20" s="15">
        <f t="shared" si="10"/>
        <v>1</v>
      </c>
      <c r="Z20" s="15">
        <v>45</v>
      </c>
      <c r="AA20" s="15">
        <f t="shared" si="11"/>
        <v>1</v>
      </c>
      <c r="AB20" s="15">
        <v>112</v>
      </c>
      <c r="AC20" s="15">
        <f t="shared" si="12"/>
        <v>0</v>
      </c>
      <c r="AD20" s="15">
        <v>6</v>
      </c>
      <c r="AE20" s="15">
        <f t="shared" si="13"/>
        <v>0</v>
      </c>
      <c r="AF20" s="15">
        <v>96</v>
      </c>
      <c r="AG20" s="15">
        <f t="shared" si="14"/>
        <v>0</v>
      </c>
      <c r="AH20" s="15">
        <v>-1</v>
      </c>
      <c r="AI20" s="15">
        <f t="shared" si="15"/>
        <v>1</v>
      </c>
      <c r="AJ20" s="19"/>
      <c r="AK20" s="19">
        <f t="shared" si="16"/>
        <v>0</v>
      </c>
    </row>
    <row r="21" spans="1:37" x14ac:dyDescent="0.25">
      <c r="A21" s="12" t="s">
        <v>76</v>
      </c>
      <c r="B21" s="13" t="s">
        <v>48</v>
      </c>
      <c r="C21" s="12" t="s">
        <v>77</v>
      </c>
      <c r="D21" s="12" t="s">
        <v>78</v>
      </c>
      <c r="E21" s="14">
        <f t="shared" si="0"/>
        <v>7</v>
      </c>
      <c r="F21" s="14"/>
      <c r="G21" s="14" t="str">
        <f t="shared" si="1"/>
        <v>ne</v>
      </c>
      <c r="H21" s="15">
        <v>18279</v>
      </c>
      <c r="I21" s="15">
        <f t="shared" si="2"/>
        <v>0</v>
      </c>
      <c r="J21" s="15">
        <v>463152</v>
      </c>
      <c r="K21" s="15">
        <f t="shared" si="3"/>
        <v>1</v>
      </c>
      <c r="L21" s="15">
        <v>1038</v>
      </c>
      <c r="M21" s="15">
        <f t="shared" si="4"/>
        <v>0</v>
      </c>
      <c r="N21" s="16" t="s">
        <v>0</v>
      </c>
      <c r="O21" s="16">
        <f t="shared" si="5"/>
        <v>1</v>
      </c>
      <c r="P21" s="15">
        <v>31</v>
      </c>
      <c r="Q21" s="15">
        <f t="shared" si="6"/>
        <v>0</v>
      </c>
      <c r="R21" s="15">
        <v>-25</v>
      </c>
      <c r="S21" s="15">
        <f t="shared" si="7"/>
        <v>1</v>
      </c>
      <c r="T21" s="15">
        <v>60</v>
      </c>
      <c r="U21" s="15">
        <f t="shared" si="8"/>
        <v>0</v>
      </c>
      <c r="V21" s="17">
        <v>0.67013888888888884</v>
      </c>
      <c r="W21" s="18">
        <f t="shared" si="9"/>
        <v>1</v>
      </c>
      <c r="X21" s="15">
        <v>4312</v>
      </c>
      <c r="Y21" s="15">
        <f t="shared" si="10"/>
        <v>1</v>
      </c>
      <c r="Z21" s="15">
        <v>50</v>
      </c>
      <c r="AA21" s="15">
        <f t="shared" si="11"/>
        <v>0</v>
      </c>
      <c r="AB21" s="15">
        <v>96</v>
      </c>
      <c r="AC21" s="15">
        <f t="shared" si="12"/>
        <v>1</v>
      </c>
      <c r="AD21" s="15">
        <v>8</v>
      </c>
      <c r="AE21" s="15">
        <f t="shared" si="13"/>
        <v>0</v>
      </c>
      <c r="AF21" s="15">
        <v>98</v>
      </c>
      <c r="AG21" s="15">
        <f t="shared" si="14"/>
        <v>0</v>
      </c>
      <c r="AH21" s="15">
        <v>4</v>
      </c>
      <c r="AI21" s="15">
        <f t="shared" si="15"/>
        <v>0</v>
      </c>
      <c r="AJ21" s="15">
        <v>4</v>
      </c>
      <c r="AK21" s="19">
        <f t="shared" si="16"/>
        <v>1</v>
      </c>
    </row>
    <row r="22" spans="1:37" x14ac:dyDescent="0.25">
      <c r="A22" s="12" t="s">
        <v>79</v>
      </c>
      <c r="B22" s="13" t="s">
        <v>36</v>
      </c>
      <c r="C22" s="12" t="s">
        <v>80</v>
      </c>
      <c r="D22" s="12" t="s">
        <v>81</v>
      </c>
      <c r="E22" s="14">
        <f t="shared" si="0"/>
        <v>7</v>
      </c>
      <c r="F22" s="14"/>
      <c r="G22" s="14" t="str">
        <f t="shared" si="1"/>
        <v>ne</v>
      </c>
      <c r="H22" s="15">
        <v>12456</v>
      </c>
      <c r="I22" s="15">
        <f t="shared" si="2"/>
        <v>0</v>
      </c>
      <c r="J22" s="15">
        <v>463152</v>
      </c>
      <c r="K22" s="15">
        <f t="shared" si="3"/>
        <v>1</v>
      </c>
      <c r="L22" s="15">
        <v>3801</v>
      </c>
      <c r="M22" s="15">
        <f t="shared" si="4"/>
        <v>0</v>
      </c>
      <c r="N22" s="16" t="s">
        <v>0</v>
      </c>
      <c r="O22" s="16">
        <f t="shared" si="5"/>
        <v>1</v>
      </c>
      <c r="P22" s="15">
        <v>34</v>
      </c>
      <c r="Q22" s="15">
        <f t="shared" si="6"/>
        <v>1</v>
      </c>
      <c r="R22" s="15">
        <v>-1</v>
      </c>
      <c r="S22" s="15">
        <f t="shared" si="7"/>
        <v>0</v>
      </c>
      <c r="T22" s="15">
        <v>60</v>
      </c>
      <c r="U22" s="15">
        <f t="shared" si="8"/>
        <v>0</v>
      </c>
      <c r="V22" s="17">
        <v>0.67013888888888884</v>
      </c>
      <c r="W22" s="18">
        <f t="shared" si="9"/>
        <v>1</v>
      </c>
      <c r="X22" s="15">
        <v>4312</v>
      </c>
      <c r="Y22" s="15">
        <f t="shared" si="10"/>
        <v>1</v>
      </c>
      <c r="Z22" s="15">
        <v>60</v>
      </c>
      <c r="AA22" s="15">
        <f t="shared" si="11"/>
        <v>0</v>
      </c>
      <c r="AB22" s="15">
        <v>126.96</v>
      </c>
      <c r="AC22" s="15">
        <f t="shared" si="12"/>
        <v>0</v>
      </c>
      <c r="AD22" s="15">
        <v>16</v>
      </c>
      <c r="AE22" s="15">
        <f t="shared" si="13"/>
        <v>0</v>
      </c>
      <c r="AF22" s="15">
        <v>12.4</v>
      </c>
      <c r="AG22" s="15">
        <f t="shared" si="14"/>
        <v>0</v>
      </c>
      <c r="AH22" s="15">
        <v>-1</v>
      </c>
      <c r="AI22" s="15">
        <f t="shared" si="15"/>
        <v>1</v>
      </c>
      <c r="AJ22" s="15">
        <v>4</v>
      </c>
      <c r="AK22" s="19">
        <f t="shared" si="16"/>
        <v>1</v>
      </c>
    </row>
    <row r="23" spans="1:37" x14ac:dyDescent="0.25">
      <c r="A23" s="12" t="s">
        <v>82</v>
      </c>
      <c r="B23" s="13" t="s">
        <v>6</v>
      </c>
      <c r="C23" s="12" t="s">
        <v>83</v>
      </c>
      <c r="D23" s="12" t="s">
        <v>22</v>
      </c>
      <c r="E23" s="14">
        <f t="shared" si="0"/>
        <v>6</v>
      </c>
      <c r="F23" s="14"/>
      <c r="G23" s="14" t="str">
        <f t="shared" si="1"/>
        <v>ne</v>
      </c>
      <c r="H23" s="15">
        <v>10242</v>
      </c>
      <c r="I23" s="15">
        <f t="shared" si="2"/>
        <v>0</v>
      </c>
      <c r="J23" s="15">
        <v>463152</v>
      </c>
      <c r="K23" s="15">
        <f t="shared" si="3"/>
        <v>1</v>
      </c>
      <c r="L23" s="15">
        <v>1023</v>
      </c>
      <c r="M23" s="15">
        <f t="shared" si="4"/>
        <v>0</v>
      </c>
      <c r="N23" s="16" t="s">
        <v>0</v>
      </c>
      <c r="O23" s="16">
        <f t="shared" si="5"/>
        <v>1</v>
      </c>
      <c r="P23" s="15">
        <v>33</v>
      </c>
      <c r="Q23" s="15">
        <f t="shared" si="6"/>
        <v>0</v>
      </c>
      <c r="R23" s="15">
        <v>-22</v>
      </c>
      <c r="S23" s="15">
        <f t="shared" si="7"/>
        <v>0</v>
      </c>
      <c r="T23" s="15">
        <v>60</v>
      </c>
      <c r="U23" s="15">
        <f t="shared" si="8"/>
        <v>0</v>
      </c>
      <c r="V23" s="17">
        <v>0.67013888888888884</v>
      </c>
      <c r="W23" s="18">
        <f t="shared" si="9"/>
        <v>1</v>
      </c>
      <c r="X23" s="15">
        <v>4312</v>
      </c>
      <c r="Y23" s="15">
        <f t="shared" si="10"/>
        <v>1</v>
      </c>
      <c r="Z23" s="15">
        <v>60</v>
      </c>
      <c r="AA23" s="15">
        <f t="shared" si="11"/>
        <v>0</v>
      </c>
      <c r="AB23" s="15">
        <v>96</v>
      </c>
      <c r="AC23" s="15">
        <f t="shared" si="12"/>
        <v>1</v>
      </c>
      <c r="AD23" s="15">
        <v>6</v>
      </c>
      <c r="AE23" s="15">
        <f t="shared" si="13"/>
        <v>0</v>
      </c>
      <c r="AF23" s="15">
        <v>96</v>
      </c>
      <c r="AG23" s="15">
        <f t="shared" si="14"/>
        <v>0</v>
      </c>
      <c r="AH23" s="15">
        <v>-1</v>
      </c>
      <c r="AI23" s="15">
        <f t="shared" si="15"/>
        <v>1</v>
      </c>
      <c r="AJ23" s="15">
        <v>3</v>
      </c>
      <c r="AK23" s="19">
        <f t="shared" si="16"/>
        <v>0</v>
      </c>
    </row>
    <row r="24" spans="1:37" x14ac:dyDescent="0.25">
      <c r="A24" s="12" t="s">
        <v>84</v>
      </c>
      <c r="B24" s="13" t="s">
        <v>85</v>
      </c>
      <c r="C24" s="12" t="s">
        <v>86</v>
      </c>
      <c r="D24" s="12" t="s">
        <v>23</v>
      </c>
      <c r="E24" s="14">
        <f t="shared" si="0"/>
        <v>6</v>
      </c>
      <c r="F24" s="14"/>
      <c r="G24" s="14" t="str">
        <f t="shared" si="1"/>
        <v>ne</v>
      </c>
      <c r="H24" s="15">
        <v>20349</v>
      </c>
      <c r="I24" s="15">
        <f t="shared" si="2"/>
        <v>0</v>
      </c>
      <c r="J24" s="15">
        <v>463152</v>
      </c>
      <c r="K24" s="15">
        <f t="shared" si="3"/>
        <v>1</v>
      </c>
      <c r="L24" s="15">
        <v>1000</v>
      </c>
      <c r="M24" s="15">
        <f t="shared" si="4"/>
        <v>0</v>
      </c>
      <c r="N24" s="16" t="s">
        <v>45</v>
      </c>
      <c r="O24" s="16">
        <f t="shared" si="5"/>
        <v>0</v>
      </c>
      <c r="P24" s="15">
        <v>33</v>
      </c>
      <c r="Q24" s="15">
        <f t="shared" si="6"/>
        <v>0</v>
      </c>
      <c r="R24" s="15">
        <v>-25</v>
      </c>
      <c r="S24" s="15">
        <f t="shared" si="7"/>
        <v>1</v>
      </c>
      <c r="T24" s="15">
        <v>20</v>
      </c>
      <c r="U24" s="15">
        <f t="shared" si="8"/>
        <v>0</v>
      </c>
      <c r="V24" s="17">
        <v>0.6645833333333333</v>
      </c>
      <c r="W24" s="18">
        <f t="shared" si="9"/>
        <v>0</v>
      </c>
      <c r="X24" s="15">
        <v>4312</v>
      </c>
      <c r="Y24" s="15">
        <f t="shared" si="10"/>
        <v>1</v>
      </c>
      <c r="Z24" s="15">
        <v>30</v>
      </c>
      <c r="AA24" s="15">
        <f t="shared" si="11"/>
        <v>0</v>
      </c>
      <c r="AB24" s="15">
        <v>144</v>
      </c>
      <c r="AC24" s="15">
        <f t="shared" si="12"/>
        <v>0</v>
      </c>
      <c r="AD24" s="15">
        <v>5</v>
      </c>
      <c r="AE24" s="15">
        <f t="shared" si="13"/>
        <v>1</v>
      </c>
      <c r="AF24" s="15">
        <v>93.75</v>
      </c>
      <c r="AG24" s="15">
        <f t="shared" si="14"/>
        <v>1</v>
      </c>
      <c r="AH24" s="15">
        <v>-1</v>
      </c>
      <c r="AI24" s="15">
        <f t="shared" si="15"/>
        <v>1</v>
      </c>
      <c r="AJ24" s="15">
        <v>12</v>
      </c>
      <c r="AK24" s="19">
        <f t="shared" si="16"/>
        <v>0</v>
      </c>
    </row>
    <row r="25" spans="1:37" x14ac:dyDescent="0.25">
      <c r="A25" s="12" t="s">
        <v>87</v>
      </c>
      <c r="B25" s="13" t="s">
        <v>88</v>
      </c>
      <c r="C25" s="12" t="s">
        <v>89</v>
      </c>
      <c r="D25" s="12" t="s">
        <v>24</v>
      </c>
      <c r="E25" s="14">
        <f t="shared" si="0"/>
        <v>6</v>
      </c>
      <c r="F25" s="14"/>
      <c r="G25" s="14" t="str">
        <f t="shared" si="1"/>
        <v>ne</v>
      </c>
      <c r="H25" s="15">
        <v>65430</v>
      </c>
      <c r="I25" s="15">
        <f t="shared" si="2"/>
        <v>0</v>
      </c>
      <c r="J25" s="15">
        <v>463152</v>
      </c>
      <c r="K25" s="15">
        <f t="shared" si="3"/>
        <v>1</v>
      </c>
      <c r="L25" s="15">
        <v>1258</v>
      </c>
      <c r="M25" s="15">
        <f t="shared" si="4"/>
        <v>0</v>
      </c>
      <c r="N25" s="16" t="s">
        <v>45</v>
      </c>
      <c r="O25" s="16">
        <f t="shared" si="5"/>
        <v>0</v>
      </c>
      <c r="P25" s="15">
        <v>34</v>
      </c>
      <c r="Q25" s="15">
        <f t="shared" si="6"/>
        <v>1</v>
      </c>
      <c r="R25" s="15">
        <v>-48</v>
      </c>
      <c r="S25" s="15">
        <f t="shared" si="7"/>
        <v>0</v>
      </c>
      <c r="T25" s="15">
        <v>54</v>
      </c>
      <c r="U25" s="15">
        <f t="shared" si="8"/>
        <v>0</v>
      </c>
      <c r="V25" s="17">
        <v>0.67013888888888884</v>
      </c>
      <c r="W25" s="18">
        <f t="shared" si="9"/>
        <v>1</v>
      </c>
      <c r="X25" s="15">
        <v>4312</v>
      </c>
      <c r="Y25" s="15">
        <f t="shared" si="10"/>
        <v>1</v>
      </c>
      <c r="Z25" s="15">
        <v>30</v>
      </c>
      <c r="AA25" s="15">
        <f t="shared" si="11"/>
        <v>0</v>
      </c>
      <c r="AB25" s="15">
        <v>48</v>
      </c>
      <c r="AC25" s="15">
        <f t="shared" si="12"/>
        <v>0</v>
      </c>
      <c r="AD25" s="15">
        <v>5</v>
      </c>
      <c r="AE25" s="15">
        <f t="shared" si="13"/>
        <v>1</v>
      </c>
      <c r="AF25" s="15">
        <v>93.75</v>
      </c>
      <c r="AG25" s="15">
        <f t="shared" si="14"/>
        <v>1</v>
      </c>
      <c r="AH25" s="15">
        <v>-11</v>
      </c>
      <c r="AI25" s="15">
        <f t="shared" si="15"/>
        <v>0</v>
      </c>
      <c r="AJ25" s="15">
        <v>12</v>
      </c>
      <c r="AK25" s="19">
        <f t="shared" si="16"/>
        <v>0</v>
      </c>
    </row>
    <row r="26" spans="1:37" x14ac:dyDescent="0.25">
      <c r="A26" s="12" t="s">
        <v>90</v>
      </c>
      <c r="B26" s="13" t="s">
        <v>44</v>
      </c>
      <c r="C26" s="12" t="s">
        <v>91</v>
      </c>
      <c r="D26" s="12" t="s">
        <v>7</v>
      </c>
      <c r="E26" s="14">
        <f t="shared" si="0"/>
        <v>6</v>
      </c>
      <c r="F26" s="14"/>
      <c r="G26" s="14" t="str">
        <f t="shared" si="1"/>
        <v>ne</v>
      </c>
      <c r="H26" s="19"/>
      <c r="I26" s="15">
        <f t="shared" si="2"/>
        <v>0</v>
      </c>
      <c r="J26" s="15">
        <v>463152</v>
      </c>
      <c r="K26" s="15">
        <f t="shared" si="3"/>
        <v>1</v>
      </c>
      <c r="L26" s="15">
        <v>3801</v>
      </c>
      <c r="M26" s="15">
        <f t="shared" si="4"/>
        <v>0</v>
      </c>
      <c r="N26" s="16" t="s">
        <v>0</v>
      </c>
      <c r="O26" s="16">
        <f t="shared" si="5"/>
        <v>1</v>
      </c>
      <c r="P26" s="15">
        <v>34</v>
      </c>
      <c r="Q26" s="15">
        <f t="shared" si="6"/>
        <v>1</v>
      </c>
      <c r="R26" s="15">
        <v>23</v>
      </c>
      <c r="S26" s="15">
        <f t="shared" si="7"/>
        <v>0</v>
      </c>
      <c r="T26" s="15">
        <v>60</v>
      </c>
      <c r="U26" s="15">
        <f t="shared" si="8"/>
        <v>0</v>
      </c>
      <c r="V26" s="17">
        <v>0.67013888888888884</v>
      </c>
      <c r="W26" s="18">
        <f t="shared" si="9"/>
        <v>1</v>
      </c>
      <c r="X26" s="15">
        <v>4312</v>
      </c>
      <c r="Y26" s="15">
        <f t="shared" si="10"/>
        <v>1</v>
      </c>
      <c r="Z26" s="15">
        <v>60</v>
      </c>
      <c r="AA26" s="15">
        <f t="shared" si="11"/>
        <v>0</v>
      </c>
      <c r="AB26" s="19"/>
      <c r="AC26" s="15">
        <f t="shared" si="12"/>
        <v>0</v>
      </c>
      <c r="AD26" s="15">
        <v>12</v>
      </c>
      <c r="AE26" s="15">
        <f t="shared" si="13"/>
        <v>0</v>
      </c>
      <c r="AF26" s="15">
        <v>96</v>
      </c>
      <c r="AG26" s="15">
        <f t="shared" si="14"/>
        <v>0</v>
      </c>
      <c r="AH26" s="15">
        <v>-1</v>
      </c>
      <c r="AI26" s="15">
        <f t="shared" si="15"/>
        <v>1</v>
      </c>
      <c r="AJ26" s="15">
        <v>2</v>
      </c>
      <c r="AK26" s="19">
        <f t="shared" si="16"/>
        <v>0</v>
      </c>
    </row>
    <row r="27" spans="1:37" x14ac:dyDescent="0.25">
      <c r="A27" s="12" t="s">
        <v>92</v>
      </c>
      <c r="B27" s="13" t="s">
        <v>61</v>
      </c>
      <c r="C27" s="12" t="s">
        <v>93</v>
      </c>
      <c r="D27" s="12" t="s">
        <v>5</v>
      </c>
      <c r="E27" s="14">
        <f t="shared" si="0"/>
        <v>6</v>
      </c>
      <c r="F27" s="14"/>
      <c r="G27" s="14" t="str">
        <f t="shared" si="1"/>
        <v>ne</v>
      </c>
      <c r="H27" s="15">
        <v>18270</v>
      </c>
      <c r="I27" s="15">
        <f t="shared" si="2"/>
        <v>0</v>
      </c>
      <c r="J27" s="15">
        <v>463152</v>
      </c>
      <c r="K27" s="15">
        <f t="shared" si="3"/>
        <v>1</v>
      </c>
      <c r="L27" s="15">
        <v>3801</v>
      </c>
      <c r="M27" s="15">
        <f t="shared" si="4"/>
        <v>0</v>
      </c>
      <c r="N27" s="16" t="s">
        <v>0</v>
      </c>
      <c r="O27" s="16">
        <f t="shared" si="5"/>
        <v>1</v>
      </c>
      <c r="P27" s="15">
        <v>34</v>
      </c>
      <c r="Q27" s="15">
        <f t="shared" si="6"/>
        <v>1</v>
      </c>
      <c r="R27" s="15">
        <v>25</v>
      </c>
      <c r="S27" s="15">
        <f t="shared" si="7"/>
        <v>0</v>
      </c>
      <c r="T27" s="15">
        <v>66</v>
      </c>
      <c r="U27" s="15">
        <f t="shared" si="8"/>
        <v>0</v>
      </c>
      <c r="V27" s="17">
        <v>0.67569444444444438</v>
      </c>
      <c r="W27" s="18">
        <f t="shared" si="9"/>
        <v>0</v>
      </c>
      <c r="X27" s="15">
        <v>4312</v>
      </c>
      <c r="Y27" s="15">
        <f t="shared" si="10"/>
        <v>1</v>
      </c>
      <c r="Z27" s="15">
        <v>90</v>
      </c>
      <c r="AA27" s="15">
        <f t="shared" si="11"/>
        <v>0</v>
      </c>
      <c r="AB27" s="15">
        <v>96</v>
      </c>
      <c r="AC27" s="15">
        <f t="shared" si="12"/>
        <v>1</v>
      </c>
      <c r="AD27" s="15">
        <v>5</v>
      </c>
      <c r="AE27" s="15">
        <f t="shared" si="13"/>
        <v>1</v>
      </c>
      <c r="AF27" s="15">
        <v>92</v>
      </c>
      <c r="AG27" s="15">
        <f t="shared" si="14"/>
        <v>0</v>
      </c>
      <c r="AH27" s="15">
        <v>0</v>
      </c>
      <c r="AI27" s="15">
        <f t="shared" si="15"/>
        <v>0</v>
      </c>
      <c r="AJ27" s="15">
        <v>3</v>
      </c>
      <c r="AK27" s="19">
        <f t="shared" si="16"/>
        <v>0</v>
      </c>
    </row>
    <row r="28" spans="1:37" x14ac:dyDescent="0.25">
      <c r="A28" s="12" t="s">
        <v>94</v>
      </c>
      <c r="B28" s="13" t="s">
        <v>6</v>
      </c>
      <c r="C28" s="12" t="s">
        <v>95</v>
      </c>
      <c r="D28" s="12" t="s">
        <v>96</v>
      </c>
      <c r="E28" s="14">
        <f t="shared" si="0"/>
        <v>6</v>
      </c>
      <c r="F28" s="14"/>
      <c r="G28" s="14" t="str">
        <f t="shared" si="1"/>
        <v>ne</v>
      </c>
      <c r="H28" s="15">
        <v>12345</v>
      </c>
      <c r="I28" s="15">
        <f t="shared" si="2"/>
        <v>0</v>
      </c>
      <c r="J28" s="15">
        <v>463152</v>
      </c>
      <c r="K28" s="15">
        <f t="shared" si="3"/>
        <v>1</v>
      </c>
      <c r="L28" s="15">
        <v>1038</v>
      </c>
      <c r="M28" s="15">
        <f t="shared" si="4"/>
        <v>0</v>
      </c>
      <c r="N28" s="19"/>
      <c r="O28" s="16">
        <f t="shared" si="5"/>
        <v>0</v>
      </c>
      <c r="P28" s="15">
        <v>34</v>
      </c>
      <c r="Q28" s="15">
        <f t="shared" si="6"/>
        <v>1</v>
      </c>
      <c r="R28" s="15">
        <v>-25</v>
      </c>
      <c r="S28" s="15">
        <f t="shared" si="7"/>
        <v>1</v>
      </c>
      <c r="T28" s="15">
        <v>51</v>
      </c>
      <c r="U28" s="15">
        <f t="shared" si="8"/>
        <v>0</v>
      </c>
      <c r="V28" s="17">
        <v>0.67013888888888884</v>
      </c>
      <c r="W28" s="18">
        <f t="shared" si="9"/>
        <v>1</v>
      </c>
      <c r="X28" s="15">
        <v>4312</v>
      </c>
      <c r="Y28" s="15">
        <f t="shared" si="10"/>
        <v>1</v>
      </c>
      <c r="Z28" s="15">
        <v>60</v>
      </c>
      <c r="AA28" s="15">
        <f t="shared" si="11"/>
        <v>0</v>
      </c>
      <c r="AB28" s="15">
        <v>4</v>
      </c>
      <c r="AC28" s="15">
        <f t="shared" si="12"/>
        <v>0</v>
      </c>
      <c r="AD28" s="15">
        <v>15</v>
      </c>
      <c r="AE28" s="15">
        <f t="shared" si="13"/>
        <v>0</v>
      </c>
      <c r="AF28" s="19"/>
      <c r="AG28" s="15">
        <f t="shared" si="14"/>
        <v>0</v>
      </c>
      <c r="AH28" s="15">
        <v>-1</v>
      </c>
      <c r="AI28" s="15">
        <f t="shared" si="15"/>
        <v>1</v>
      </c>
      <c r="AJ28" s="19"/>
      <c r="AK28" s="19">
        <f t="shared" si="16"/>
        <v>0</v>
      </c>
    </row>
    <row r="29" spans="1:37" x14ac:dyDescent="0.25">
      <c r="A29" s="12" t="s">
        <v>97</v>
      </c>
      <c r="B29" s="13" t="s">
        <v>61</v>
      </c>
      <c r="C29" s="12" t="s">
        <v>98</v>
      </c>
      <c r="D29" s="12" t="s">
        <v>26</v>
      </c>
      <c r="E29" s="14">
        <f t="shared" si="0"/>
        <v>6</v>
      </c>
      <c r="F29" s="14"/>
      <c r="G29" s="14" t="str">
        <f t="shared" si="1"/>
        <v>ne</v>
      </c>
      <c r="H29" s="15">
        <v>10234</v>
      </c>
      <c r="I29" s="15">
        <f t="shared" si="2"/>
        <v>0</v>
      </c>
      <c r="J29" s="15">
        <v>463152</v>
      </c>
      <c r="K29" s="15">
        <f t="shared" si="3"/>
        <v>1</v>
      </c>
      <c r="L29" s="15">
        <v>2058</v>
      </c>
      <c r="M29" s="15">
        <f t="shared" si="4"/>
        <v>0</v>
      </c>
      <c r="N29" s="16" t="s">
        <v>68</v>
      </c>
      <c r="O29" s="16">
        <f t="shared" si="5"/>
        <v>0</v>
      </c>
      <c r="P29" s="15">
        <v>33</v>
      </c>
      <c r="Q29" s="15">
        <f t="shared" si="6"/>
        <v>0</v>
      </c>
      <c r="R29" s="15">
        <v>-25</v>
      </c>
      <c r="S29" s="15">
        <f t="shared" si="7"/>
        <v>1</v>
      </c>
      <c r="T29" s="15">
        <v>60</v>
      </c>
      <c r="U29" s="15">
        <f t="shared" si="8"/>
        <v>0</v>
      </c>
      <c r="V29" s="17">
        <v>0.67013888888888884</v>
      </c>
      <c r="W29" s="18">
        <f t="shared" si="9"/>
        <v>1</v>
      </c>
      <c r="X29" s="15">
        <v>4312</v>
      </c>
      <c r="Y29" s="15">
        <f t="shared" si="10"/>
        <v>1</v>
      </c>
      <c r="Z29" s="15">
        <v>120</v>
      </c>
      <c r="AA29" s="15">
        <f t="shared" si="11"/>
        <v>0</v>
      </c>
      <c r="AB29" s="15">
        <v>64</v>
      </c>
      <c r="AC29" s="15">
        <f t="shared" si="12"/>
        <v>0</v>
      </c>
      <c r="AD29" s="15">
        <v>5</v>
      </c>
      <c r="AE29" s="15">
        <f t="shared" si="13"/>
        <v>1</v>
      </c>
      <c r="AF29" s="15">
        <v>96</v>
      </c>
      <c r="AG29" s="15">
        <f t="shared" si="14"/>
        <v>0</v>
      </c>
      <c r="AH29" s="15">
        <v>4</v>
      </c>
      <c r="AI29" s="15">
        <f t="shared" si="15"/>
        <v>0</v>
      </c>
      <c r="AJ29" s="15">
        <v>4</v>
      </c>
      <c r="AK29" s="19">
        <f t="shared" si="16"/>
        <v>1</v>
      </c>
    </row>
    <row r="30" spans="1:37" x14ac:dyDescent="0.25">
      <c r="A30" s="12" t="s">
        <v>99</v>
      </c>
      <c r="B30" s="13" t="s">
        <v>27</v>
      </c>
      <c r="C30" s="12" t="s">
        <v>100</v>
      </c>
      <c r="D30" s="12" t="s">
        <v>101</v>
      </c>
      <c r="E30" s="14">
        <f t="shared" si="0"/>
        <v>5</v>
      </c>
      <c r="F30" s="14"/>
      <c r="G30" s="14" t="str">
        <f t="shared" si="1"/>
        <v>ne</v>
      </c>
      <c r="H30" s="15">
        <v>10239</v>
      </c>
      <c r="I30" s="15">
        <f t="shared" si="2"/>
        <v>0</v>
      </c>
      <c r="J30" s="15">
        <v>463152</v>
      </c>
      <c r="K30" s="15">
        <f t="shared" si="3"/>
        <v>1</v>
      </c>
      <c r="L30" s="15">
        <v>3012</v>
      </c>
      <c r="M30" s="15">
        <f t="shared" si="4"/>
        <v>0</v>
      </c>
      <c r="N30" s="15" t="s">
        <v>102</v>
      </c>
      <c r="O30" s="16">
        <f t="shared" si="5"/>
        <v>0</v>
      </c>
      <c r="P30" s="15">
        <v>30</v>
      </c>
      <c r="Q30" s="15">
        <f t="shared" si="6"/>
        <v>0</v>
      </c>
      <c r="R30" s="15">
        <v>-25</v>
      </c>
      <c r="S30" s="15">
        <f t="shared" si="7"/>
        <v>1</v>
      </c>
      <c r="T30" s="15">
        <v>102</v>
      </c>
      <c r="U30" s="15">
        <f t="shared" si="8"/>
        <v>1</v>
      </c>
      <c r="V30" s="17">
        <v>0.67013888888888884</v>
      </c>
      <c r="W30" s="18">
        <f t="shared" si="9"/>
        <v>1</v>
      </c>
      <c r="X30" s="15">
        <v>4312</v>
      </c>
      <c r="Y30" s="15">
        <f t="shared" si="10"/>
        <v>1</v>
      </c>
      <c r="Z30" s="15">
        <v>15</v>
      </c>
      <c r="AA30" s="15">
        <f t="shared" si="11"/>
        <v>0</v>
      </c>
      <c r="AB30" s="15">
        <v>55.997999999999998</v>
      </c>
      <c r="AC30" s="15">
        <f t="shared" si="12"/>
        <v>0</v>
      </c>
      <c r="AD30" s="15">
        <v>8</v>
      </c>
      <c r="AE30" s="15">
        <f t="shared" si="13"/>
        <v>0</v>
      </c>
      <c r="AF30" s="15">
        <v>77.900000000000006</v>
      </c>
      <c r="AG30" s="15">
        <f t="shared" si="14"/>
        <v>0</v>
      </c>
      <c r="AH30" s="15">
        <v>7</v>
      </c>
      <c r="AI30" s="15">
        <f t="shared" si="15"/>
        <v>0</v>
      </c>
      <c r="AJ30" s="15">
        <v>6</v>
      </c>
      <c r="AK30" s="19">
        <f t="shared" si="16"/>
        <v>0</v>
      </c>
    </row>
    <row r="31" spans="1:37" x14ac:dyDescent="0.25">
      <c r="A31" s="12" t="s">
        <v>103</v>
      </c>
      <c r="B31" s="13">
        <v>8</v>
      </c>
      <c r="C31" s="12" t="s">
        <v>104</v>
      </c>
      <c r="D31" s="12" t="s">
        <v>105</v>
      </c>
      <c r="E31" s="14">
        <f t="shared" si="0"/>
        <v>4</v>
      </c>
      <c r="F31" s="14"/>
      <c r="G31" s="14" t="str">
        <f t="shared" si="1"/>
        <v>ne</v>
      </c>
      <c r="H31" s="15">
        <v>18927</v>
      </c>
      <c r="I31" s="15">
        <f t="shared" si="2"/>
        <v>0</v>
      </c>
      <c r="J31" s="15">
        <v>463152</v>
      </c>
      <c r="K31" s="15">
        <f t="shared" si="3"/>
        <v>1</v>
      </c>
      <c r="L31" s="15">
        <v>3801</v>
      </c>
      <c r="M31" s="15">
        <f t="shared" si="4"/>
        <v>0</v>
      </c>
      <c r="N31" s="19"/>
      <c r="O31" s="16">
        <f t="shared" si="5"/>
        <v>0</v>
      </c>
      <c r="P31" s="15">
        <v>29</v>
      </c>
      <c r="Q31" s="15">
        <f t="shared" si="6"/>
        <v>0</v>
      </c>
      <c r="R31" s="15">
        <v>-25</v>
      </c>
      <c r="S31" s="15">
        <f t="shared" si="7"/>
        <v>1</v>
      </c>
      <c r="T31" s="15">
        <v>60</v>
      </c>
      <c r="U31" s="15">
        <f t="shared" si="8"/>
        <v>0</v>
      </c>
      <c r="V31" s="17">
        <v>0.67083333333333339</v>
      </c>
      <c r="W31" s="18">
        <f t="shared" si="9"/>
        <v>0</v>
      </c>
      <c r="X31" s="15">
        <v>4312</v>
      </c>
      <c r="Y31" s="15">
        <f t="shared" si="10"/>
        <v>1</v>
      </c>
      <c r="Z31" s="19"/>
      <c r="AA31" s="15">
        <f t="shared" si="11"/>
        <v>0</v>
      </c>
      <c r="AB31" s="19"/>
      <c r="AC31" s="15">
        <f t="shared" si="12"/>
        <v>0</v>
      </c>
      <c r="AD31" s="15">
        <v>15</v>
      </c>
      <c r="AE31" s="15">
        <f t="shared" si="13"/>
        <v>0</v>
      </c>
      <c r="AF31" s="19"/>
      <c r="AG31" s="15">
        <f t="shared" si="14"/>
        <v>0</v>
      </c>
      <c r="AH31" s="15">
        <v>-1</v>
      </c>
      <c r="AI31" s="15">
        <f t="shared" si="15"/>
        <v>1</v>
      </c>
      <c r="AJ31" s="19"/>
      <c r="AK31" s="19">
        <f t="shared" si="16"/>
        <v>0</v>
      </c>
    </row>
    <row r="32" spans="1:37" x14ac:dyDescent="0.25">
      <c r="A32" s="12" t="s">
        <v>106</v>
      </c>
      <c r="B32" s="13" t="s">
        <v>36</v>
      </c>
      <c r="C32" s="12" t="s">
        <v>107</v>
      </c>
      <c r="D32" s="12" t="s">
        <v>101</v>
      </c>
      <c r="E32" s="14">
        <f t="shared" si="0"/>
        <v>4</v>
      </c>
      <c r="F32" s="14"/>
      <c r="G32" s="14" t="str">
        <f t="shared" si="1"/>
        <v>ne</v>
      </c>
      <c r="H32" s="15">
        <v>12348</v>
      </c>
      <c r="I32" s="15">
        <f t="shared" si="2"/>
        <v>0</v>
      </c>
      <c r="J32" s="15">
        <v>463152</v>
      </c>
      <c r="K32" s="15">
        <f t="shared" si="3"/>
        <v>1</v>
      </c>
      <c r="L32" s="15">
        <v>3081</v>
      </c>
      <c r="M32" s="15">
        <f t="shared" si="4"/>
        <v>0</v>
      </c>
      <c r="N32" s="16" t="s">
        <v>30</v>
      </c>
      <c r="O32" s="16">
        <f t="shared" si="5"/>
        <v>0</v>
      </c>
      <c r="P32" s="15">
        <v>29</v>
      </c>
      <c r="Q32" s="15">
        <f t="shared" si="6"/>
        <v>0</v>
      </c>
      <c r="R32" s="15">
        <v>25</v>
      </c>
      <c r="S32" s="15">
        <f t="shared" si="7"/>
        <v>0</v>
      </c>
      <c r="T32" s="15">
        <v>48</v>
      </c>
      <c r="U32" s="15">
        <f t="shared" si="8"/>
        <v>0</v>
      </c>
      <c r="V32" s="17">
        <v>0.67013888888888884</v>
      </c>
      <c r="W32" s="18">
        <f t="shared" si="9"/>
        <v>1</v>
      </c>
      <c r="X32" s="15">
        <v>4312</v>
      </c>
      <c r="Y32" s="15">
        <f t="shared" si="10"/>
        <v>1</v>
      </c>
      <c r="Z32" s="15">
        <v>30</v>
      </c>
      <c r="AA32" s="15">
        <f t="shared" si="11"/>
        <v>0</v>
      </c>
      <c r="AB32" s="15">
        <v>96</v>
      </c>
      <c r="AC32" s="15">
        <f t="shared" si="12"/>
        <v>1</v>
      </c>
      <c r="AD32" s="15">
        <v>6</v>
      </c>
      <c r="AE32" s="15">
        <f t="shared" si="13"/>
        <v>0</v>
      </c>
      <c r="AF32" s="15">
        <v>96.2</v>
      </c>
      <c r="AG32" s="15">
        <f t="shared" si="14"/>
        <v>0</v>
      </c>
      <c r="AH32" s="15">
        <v>0</v>
      </c>
      <c r="AI32" s="15">
        <f t="shared" si="15"/>
        <v>0</v>
      </c>
      <c r="AJ32" s="19"/>
      <c r="AK32" s="19">
        <f t="shared" si="16"/>
        <v>0</v>
      </c>
    </row>
    <row r="33" spans="1:37" x14ac:dyDescent="0.25">
      <c r="A33" s="12" t="s">
        <v>108</v>
      </c>
      <c r="B33" s="13" t="s">
        <v>6</v>
      </c>
      <c r="C33" s="12" t="s">
        <v>109</v>
      </c>
      <c r="D33" s="12" t="s">
        <v>35</v>
      </c>
      <c r="E33" s="14">
        <f t="shared" si="0"/>
        <v>2</v>
      </c>
      <c r="F33" s="14"/>
      <c r="G33" s="14" t="str">
        <f t="shared" si="1"/>
        <v>ne</v>
      </c>
      <c r="H33" s="15">
        <v>12348</v>
      </c>
      <c r="I33" s="15">
        <f t="shared" si="2"/>
        <v>0</v>
      </c>
      <c r="J33" s="15">
        <v>463152</v>
      </c>
      <c r="K33" s="15">
        <f t="shared" si="3"/>
        <v>1</v>
      </c>
      <c r="L33" s="19"/>
      <c r="M33" s="15">
        <f t="shared" si="4"/>
        <v>0</v>
      </c>
      <c r="N33" s="19"/>
      <c r="O33" s="16">
        <f t="shared" si="5"/>
        <v>0</v>
      </c>
      <c r="P33" s="15">
        <v>30</v>
      </c>
      <c r="Q33" s="15">
        <f t="shared" si="6"/>
        <v>0</v>
      </c>
      <c r="R33" s="15">
        <v>25</v>
      </c>
      <c r="S33" s="15">
        <f t="shared" si="7"/>
        <v>0</v>
      </c>
      <c r="T33" s="15">
        <v>50</v>
      </c>
      <c r="U33" s="15">
        <f t="shared" si="8"/>
        <v>0</v>
      </c>
      <c r="V33" s="17">
        <v>0.67013888888888884</v>
      </c>
      <c r="W33" s="18">
        <f t="shared" si="9"/>
        <v>1</v>
      </c>
      <c r="X33" s="19"/>
      <c r="Y33" s="15">
        <f t="shared" si="10"/>
        <v>0</v>
      </c>
      <c r="Z33" s="19"/>
      <c r="AA33" s="15">
        <f t="shared" si="11"/>
        <v>0</v>
      </c>
      <c r="AB33" s="19"/>
      <c r="AC33" s="15">
        <f t="shared" si="12"/>
        <v>0</v>
      </c>
      <c r="AD33" s="15">
        <v>30</v>
      </c>
      <c r="AE33" s="15">
        <f t="shared" si="13"/>
        <v>0</v>
      </c>
      <c r="AF33" s="19"/>
      <c r="AG33" s="15">
        <f t="shared" si="14"/>
        <v>0</v>
      </c>
      <c r="AH33" s="19"/>
      <c r="AI33" s="15">
        <f t="shared" si="15"/>
        <v>0</v>
      </c>
      <c r="AJ33" s="19"/>
      <c r="AK33" s="19">
        <f t="shared" si="16"/>
        <v>0</v>
      </c>
    </row>
    <row r="34" spans="1:37" x14ac:dyDescent="0.25">
      <c r="A34" s="12" t="s">
        <v>110</v>
      </c>
      <c r="B34" s="13" t="s">
        <v>27</v>
      </c>
      <c r="C34" s="12" t="s">
        <v>111</v>
      </c>
      <c r="D34" s="12" t="s">
        <v>49</v>
      </c>
      <c r="E34" s="14">
        <f t="shared" si="0"/>
        <v>2</v>
      </c>
      <c r="F34" s="14"/>
      <c r="G34" s="14" t="str">
        <f t="shared" si="1"/>
        <v>ne</v>
      </c>
      <c r="H34" s="15" t="s">
        <v>60</v>
      </c>
      <c r="I34" s="15">
        <f t="shared" si="2"/>
        <v>0</v>
      </c>
      <c r="J34" s="15">
        <v>463152</v>
      </c>
      <c r="K34" s="15">
        <f t="shared" si="3"/>
        <v>1</v>
      </c>
      <c r="L34" s="15">
        <v>3801</v>
      </c>
      <c r="M34" s="15">
        <f t="shared" si="4"/>
        <v>0</v>
      </c>
      <c r="N34" s="16" t="s">
        <v>68</v>
      </c>
      <c r="O34" s="16">
        <f t="shared" si="5"/>
        <v>0</v>
      </c>
      <c r="P34" s="15">
        <v>30</v>
      </c>
      <c r="Q34" s="15">
        <f t="shared" si="6"/>
        <v>0</v>
      </c>
      <c r="R34" s="15">
        <v>1</v>
      </c>
      <c r="S34" s="15">
        <f t="shared" si="7"/>
        <v>0</v>
      </c>
      <c r="T34" s="15" t="s">
        <v>112</v>
      </c>
      <c r="U34" s="15">
        <f t="shared" si="8"/>
        <v>0</v>
      </c>
      <c r="V34" s="17">
        <v>0.70833333333333337</v>
      </c>
      <c r="W34" s="18">
        <f t="shared" si="9"/>
        <v>0</v>
      </c>
      <c r="X34" s="15">
        <v>4312</v>
      </c>
      <c r="Y34" s="15">
        <f t="shared" si="10"/>
        <v>1</v>
      </c>
      <c r="Z34" s="15">
        <v>140</v>
      </c>
      <c r="AA34" s="15">
        <f t="shared" si="11"/>
        <v>0</v>
      </c>
      <c r="AB34" s="15" t="s">
        <v>113</v>
      </c>
      <c r="AC34" s="15">
        <f t="shared" si="12"/>
        <v>0</v>
      </c>
      <c r="AD34" s="15">
        <v>2</v>
      </c>
      <c r="AE34" s="15">
        <f t="shared" si="13"/>
        <v>0</v>
      </c>
      <c r="AF34" s="20">
        <v>0.18</v>
      </c>
      <c r="AG34" s="15">
        <f t="shared" si="14"/>
        <v>0</v>
      </c>
      <c r="AH34" s="15">
        <v>3</v>
      </c>
      <c r="AI34" s="15">
        <f t="shared" si="15"/>
        <v>0</v>
      </c>
      <c r="AJ34" s="15">
        <v>8</v>
      </c>
      <c r="AK34" s="19">
        <f t="shared" si="16"/>
        <v>0</v>
      </c>
    </row>
    <row r="36" spans="1:37" ht="50.1" customHeight="1" x14ac:dyDescent="0.25">
      <c r="A36" s="30"/>
      <c r="B36" s="30"/>
      <c r="C36" s="30"/>
      <c r="D36" s="30"/>
      <c r="E36" s="30"/>
      <c r="L36" s="30"/>
      <c r="M36" s="30"/>
      <c r="N36" s="30"/>
      <c r="O36" s="30"/>
      <c r="P36" s="30"/>
      <c r="Q36" s="30"/>
      <c r="AE36" s="30"/>
      <c r="AF36" s="30"/>
      <c r="AG36" s="30"/>
      <c r="AH36" s="30"/>
      <c r="AI36" s="30"/>
      <c r="AJ36" s="30"/>
      <c r="AK36" s="30"/>
    </row>
  </sheetData>
  <mergeCells count="4">
    <mergeCell ref="A1:AJ1"/>
    <mergeCell ref="A36:E36"/>
    <mergeCell ref="AE36:AK36"/>
    <mergeCell ref="L36:Q36"/>
  </mergeCells>
  <pageMargins left="0.70866141732283472" right="0.70866141732283472" top="0.78740157480314965" bottom="0.78740157480314965" header="0.31496062992125984" footer="0.31496062992125984"/>
  <pageSetup paperSize="9" scale="70" orientation="landscape" r:id="rId1"/>
  <drawing r:id="rId2"/>
  <legacyDrawing r:id="rId3"/>
  <oleObjects>
    <mc:AlternateContent xmlns:mc="http://schemas.openxmlformats.org/markup-compatibility/2006">
      <mc:Choice Requires="x14">
        <oleObject progId="CorelDRAW.Graphic.12" shapeId="1025" r:id="rId4">
          <objectPr defaultSize="0" r:id="rId5">
            <anchor moveWithCells="1">
              <from>
                <xdr:col>0</xdr:col>
                <xdr:colOff>333375</xdr:colOff>
                <xdr:row>35</xdr:row>
                <xdr:rowOff>76200</xdr:rowOff>
              </from>
              <to>
                <xdr:col>2</xdr:col>
                <xdr:colOff>428625</xdr:colOff>
                <xdr:row>35</xdr:row>
                <xdr:rowOff>600075</xdr:rowOff>
              </to>
            </anchor>
          </objectPr>
        </oleObject>
      </mc:Choice>
      <mc:Fallback>
        <oleObject progId="CorelDRAW.Graphic.12" shapeId="1025" r:id="rId4"/>
      </mc:Fallback>
    </mc:AlternateContent>
    <mc:AlternateContent xmlns:mc="http://schemas.openxmlformats.org/markup-compatibility/2006">
      <mc:Choice Requires="x14">
        <oleObject progId="CorelDRAW.Graphic.12" shapeId="1026" r:id="rId6">
          <objectPr defaultSize="0" autoPict="0" r:id="rId7">
            <anchor moveWithCells="1">
              <from>
                <xdr:col>30</xdr:col>
                <xdr:colOff>247650</xdr:colOff>
                <xdr:row>35</xdr:row>
                <xdr:rowOff>76200</xdr:rowOff>
              </from>
              <to>
                <xdr:col>35</xdr:col>
                <xdr:colOff>85725</xdr:colOff>
                <xdr:row>35</xdr:row>
                <xdr:rowOff>600075</xdr:rowOff>
              </to>
            </anchor>
          </objectPr>
        </oleObject>
      </mc:Choice>
      <mc:Fallback>
        <oleObject progId="CorelDRAW.Graphic.12" shapeId="1026" r:id="rId6"/>
      </mc:Fallback>
    </mc:AlternateContent>
    <mc:AlternateContent xmlns:mc="http://schemas.openxmlformats.org/markup-compatibility/2006">
      <mc:Choice Requires="x14">
        <oleObject progId="CorelDRAW.Graphic.12" shapeId="1027" r:id="rId8">
          <objectPr defaultSize="0" autoPict="0" r:id="rId9">
            <anchor moveWithCells="1">
              <from>
                <xdr:col>11</xdr:col>
                <xdr:colOff>238125</xdr:colOff>
                <xdr:row>35</xdr:row>
                <xdr:rowOff>76200</xdr:rowOff>
              </from>
              <to>
                <xdr:col>14</xdr:col>
                <xdr:colOff>0</xdr:colOff>
                <xdr:row>36</xdr:row>
                <xdr:rowOff>9525</xdr:rowOff>
              </to>
            </anchor>
          </objectPr>
        </oleObject>
      </mc:Choice>
      <mc:Fallback>
        <oleObject progId="CorelDRAW.Graphic.12" shapeId="1027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Karviná</vt:lpstr>
    </vt:vector>
  </TitlesOfParts>
  <Company>ZS Sirotkova 36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</dc:creator>
  <cp:lastModifiedBy>Sladkowská Júlia</cp:lastModifiedBy>
  <cp:lastPrinted>2021-12-15T18:22:56Z</cp:lastPrinted>
  <dcterms:created xsi:type="dcterms:W3CDTF">2021-12-14T18:49:54Z</dcterms:created>
  <dcterms:modified xsi:type="dcterms:W3CDTF">2021-12-17T08:18:14Z</dcterms:modified>
</cp:coreProperties>
</file>